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5\2025 STAVEBNÍ PRÁCE\16. Oprava kanalizace\"/>
    </mc:Choice>
  </mc:AlternateContent>
  <workbookProtection workbookAlgorithmName="SHA-512" workbookHashValue="5dsX1DYYjnfpgc082kJ4+8OsW5snhpitlPIVj+ljhRk6OOV76318mKFyv/buol7zuvD9h+PsjPGdNF7mD+n+hw==" workbookSaltValue="619HlvM+1SPojtonJgfJkg==" workbookSpinCount="100000" lockStructure="1"/>
  <bookViews>
    <workbookView xWindow="-105" yWindow="-105" windowWidth="33120" windowHeight="18120" activeTab="1"/>
  </bookViews>
  <sheets>
    <sheet name="Pokyny pro vyplnění" sheetId="11" r:id="rId1"/>
    <sheet name="Stavba" sheetId="1" r:id="rId2"/>
    <sheet name="VzorPolozky" sheetId="10" state="hidden" r:id="rId3"/>
    <sheet name="IO01 IO01 Pol" sheetId="13" r:id="rId4"/>
    <sheet name="ON + VN ON + VN Naklady" sheetId="12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'IO01 IO01 Pol'!$1:$7</definedName>
    <definedName name="_xlnm.Print_Titles" localSheetId="4">'ON + VN ON + VN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'IO01 IO01 Pol'!$A$1:$Y$295</definedName>
    <definedName name="_xlnm.Print_Area" localSheetId="4">'ON + VN ON + VN Naklady'!$A$1:$Y$41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G41" i="1"/>
  <c r="F41" i="1"/>
  <c r="G40" i="1"/>
  <c r="F40" i="1"/>
  <c r="BA276" i="13"/>
  <c r="BA237" i="13"/>
  <c r="BA218" i="13"/>
  <c r="BA214" i="13"/>
  <c r="BA186" i="13"/>
  <c r="BA164" i="13"/>
  <c r="BA154" i="13"/>
  <c r="BA153" i="13"/>
  <c r="BA152" i="13"/>
  <c r="BA109" i="13"/>
  <c r="BA91" i="13"/>
  <c r="BA90" i="13"/>
  <c r="BA60" i="13"/>
  <c r="BA27" i="13"/>
  <c r="BA16" i="13"/>
  <c r="BA13" i="13"/>
  <c r="BA10" i="13"/>
  <c r="G9" i="13"/>
  <c r="AF289" i="13" s="1"/>
  <c r="G43" i="1" s="1"/>
  <c r="I9" i="13"/>
  <c r="I8" i="13" s="1"/>
  <c r="K9" i="13"/>
  <c r="K8" i="13" s="1"/>
  <c r="O9" i="13"/>
  <c r="Q9" i="13"/>
  <c r="Q8" i="13" s="1"/>
  <c r="V9" i="13"/>
  <c r="V8" i="13" s="1"/>
  <c r="G12" i="13"/>
  <c r="M12" i="13" s="1"/>
  <c r="I12" i="13"/>
  <c r="K12" i="13"/>
  <c r="O12" i="13"/>
  <c r="O8" i="13" s="1"/>
  <c r="Q12" i="13"/>
  <c r="V12" i="13"/>
  <c r="G15" i="13"/>
  <c r="I15" i="13"/>
  <c r="K15" i="13"/>
  <c r="M15" i="13"/>
  <c r="O15" i="13"/>
  <c r="Q15" i="13"/>
  <c r="V15" i="13"/>
  <c r="G26" i="13"/>
  <c r="M26" i="13" s="1"/>
  <c r="I26" i="13"/>
  <c r="K26" i="13"/>
  <c r="O26" i="13"/>
  <c r="Q26" i="13"/>
  <c r="V26" i="13"/>
  <c r="G29" i="13"/>
  <c r="I29" i="13"/>
  <c r="K29" i="13"/>
  <c r="M29" i="13"/>
  <c r="O29" i="13"/>
  <c r="Q29" i="13"/>
  <c r="V29" i="13"/>
  <c r="G33" i="13"/>
  <c r="M33" i="13" s="1"/>
  <c r="I33" i="13"/>
  <c r="K33" i="13"/>
  <c r="O33" i="13"/>
  <c r="Q33" i="13"/>
  <c r="V33" i="13"/>
  <c r="G48" i="13"/>
  <c r="I48" i="13"/>
  <c r="K48" i="13"/>
  <c r="M48" i="13"/>
  <c r="O48" i="13"/>
  <c r="Q48" i="13"/>
  <c r="V48" i="13"/>
  <c r="G53" i="13"/>
  <c r="I53" i="13"/>
  <c r="K53" i="13"/>
  <c r="O53" i="13"/>
  <c r="Q53" i="13"/>
  <c r="V53" i="13"/>
  <c r="G56" i="13"/>
  <c r="I56" i="13"/>
  <c r="K56" i="13"/>
  <c r="M56" i="13"/>
  <c r="O56" i="13"/>
  <c r="Q56" i="13"/>
  <c r="V56" i="13"/>
  <c r="G59" i="13"/>
  <c r="M59" i="13" s="1"/>
  <c r="I59" i="13"/>
  <c r="K59" i="13"/>
  <c r="O59" i="13"/>
  <c r="Q59" i="13"/>
  <c r="V59" i="13"/>
  <c r="G64" i="13"/>
  <c r="I64" i="13"/>
  <c r="K64" i="13"/>
  <c r="M64" i="13"/>
  <c r="O64" i="13"/>
  <c r="Q64" i="13"/>
  <c r="V64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89" i="13"/>
  <c r="I89" i="13"/>
  <c r="K89" i="13"/>
  <c r="M89" i="13"/>
  <c r="O89" i="13"/>
  <c r="Q89" i="13"/>
  <c r="V89" i="13"/>
  <c r="G95" i="13"/>
  <c r="M95" i="13" s="1"/>
  <c r="I95" i="13"/>
  <c r="K95" i="13"/>
  <c r="O95" i="13"/>
  <c r="Q95" i="13"/>
  <c r="V95" i="13"/>
  <c r="G99" i="13"/>
  <c r="M99" i="13" s="1"/>
  <c r="I99" i="13"/>
  <c r="K99" i="13"/>
  <c r="O99" i="13"/>
  <c r="Q99" i="13"/>
  <c r="V99" i="13"/>
  <c r="G101" i="13"/>
  <c r="I101" i="13"/>
  <c r="K101" i="13"/>
  <c r="M101" i="13"/>
  <c r="O101" i="13"/>
  <c r="Q101" i="13"/>
  <c r="V101" i="13"/>
  <c r="G104" i="13"/>
  <c r="I104" i="13"/>
  <c r="K104" i="13"/>
  <c r="M104" i="13"/>
  <c r="O104" i="13"/>
  <c r="Q104" i="13"/>
  <c r="V104" i="13"/>
  <c r="G107" i="13"/>
  <c r="O107" i="13"/>
  <c r="G108" i="13"/>
  <c r="M108" i="13" s="1"/>
  <c r="M107" i="13" s="1"/>
  <c r="I108" i="13"/>
  <c r="I107" i="13" s="1"/>
  <c r="K108" i="13"/>
  <c r="K107" i="13" s="1"/>
  <c r="O108" i="13"/>
  <c r="Q108" i="13"/>
  <c r="Q107" i="13" s="1"/>
  <c r="V108" i="13"/>
  <c r="V107" i="13" s="1"/>
  <c r="G112" i="13"/>
  <c r="K112" i="13"/>
  <c r="Q112" i="13"/>
  <c r="V112" i="13"/>
  <c r="G113" i="13"/>
  <c r="I113" i="13"/>
  <c r="I112" i="13" s="1"/>
  <c r="K113" i="13"/>
  <c r="M113" i="13"/>
  <c r="M112" i="13" s="1"/>
  <c r="O113" i="13"/>
  <c r="O112" i="13" s="1"/>
  <c r="Q113" i="13"/>
  <c r="V113" i="13"/>
  <c r="G120" i="13"/>
  <c r="I120" i="13"/>
  <c r="I119" i="13" s="1"/>
  <c r="K120" i="13"/>
  <c r="M120" i="13"/>
  <c r="O120" i="13"/>
  <c r="Q120" i="13"/>
  <c r="Q119" i="13" s="1"/>
  <c r="V120" i="13"/>
  <c r="V119" i="13" s="1"/>
  <c r="G124" i="13"/>
  <c r="I124" i="13"/>
  <c r="K124" i="13"/>
  <c r="K119" i="13" s="1"/>
  <c r="M124" i="13"/>
  <c r="O124" i="13"/>
  <c r="O119" i="13" s="1"/>
  <c r="Q124" i="13"/>
  <c r="V124" i="13"/>
  <c r="G128" i="13"/>
  <c r="I128" i="13"/>
  <c r="K128" i="13"/>
  <c r="M128" i="13"/>
  <c r="O128" i="13"/>
  <c r="Q128" i="13"/>
  <c r="V128" i="13"/>
  <c r="G132" i="13"/>
  <c r="M132" i="13" s="1"/>
  <c r="I132" i="13"/>
  <c r="K132" i="13"/>
  <c r="O132" i="13"/>
  <c r="Q132" i="13"/>
  <c r="V132" i="13"/>
  <c r="G135" i="13"/>
  <c r="M135" i="13" s="1"/>
  <c r="I135" i="13"/>
  <c r="K135" i="13"/>
  <c r="O135" i="13"/>
  <c r="Q135" i="13"/>
  <c r="V135" i="13"/>
  <c r="G139" i="13"/>
  <c r="M139" i="13" s="1"/>
  <c r="I139" i="13"/>
  <c r="K139" i="13"/>
  <c r="O139" i="13"/>
  <c r="Q139" i="13"/>
  <c r="V139" i="13"/>
  <c r="G141" i="13"/>
  <c r="I141" i="13"/>
  <c r="K141" i="13"/>
  <c r="M141" i="13"/>
  <c r="O141" i="13"/>
  <c r="Q141" i="13"/>
  <c r="V141" i="13"/>
  <c r="G143" i="13"/>
  <c r="G119" i="13" s="1"/>
  <c r="I143" i="13"/>
  <c r="K143" i="13"/>
  <c r="O143" i="13"/>
  <c r="Q143" i="13"/>
  <c r="V143" i="13"/>
  <c r="G146" i="13"/>
  <c r="I146" i="13"/>
  <c r="K146" i="13"/>
  <c r="M146" i="13"/>
  <c r="O146" i="13"/>
  <c r="Q146" i="13"/>
  <c r="V146" i="13"/>
  <c r="G149" i="13"/>
  <c r="I149" i="13"/>
  <c r="K149" i="13"/>
  <c r="M149" i="13"/>
  <c r="O149" i="13"/>
  <c r="Q149" i="13"/>
  <c r="V149" i="13"/>
  <c r="G156" i="13"/>
  <c r="I156" i="13"/>
  <c r="K156" i="13"/>
  <c r="M156" i="13"/>
  <c r="O156" i="13"/>
  <c r="Q156" i="13"/>
  <c r="V156" i="13"/>
  <c r="G158" i="13"/>
  <c r="M158" i="13" s="1"/>
  <c r="I158" i="13"/>
  <c r="K158" i="13"/>
  <c r="O158" i="13"/>
  <c r="Q158" i="13"/>
  <c r="V158" i="13"/>
  <c r="G161" i="13"/>
  <c r="M161" i="13" s="1"/>
  <c r="I161" i="13"/>
  <c r="K161" i="13"/>
  <c r="O161" i="13"/>
  <c r="Q161" i="13"/>
  <c r="V161" i="13"/>
  <c r="G163" i="13"/>
  <c r="M163" i="13" s="1"/>
  <c r="I163" i="13"/>
  <c r="K163" i="13"/>
  <c r="O163" i="13"/>
  <c r="Q163" i="13"/>
  <c r="V163" i="13"/>
  <c r="G166" i="13"/>
  <c r="I166" i="13"/>
  <c r="K166" i="13"/>
  <c r="M166" i="13"/>
  <c r="O166" i="13"/>
  <c r="Q166" i="13"/>
  <c r="V166" i="13"/>
  <c r="G169" i="13"/>
  <c r="M169" i="13" s="1"/>
  <c r="I169" i="13"/>
  <c r="K169" i="13"/>
  <c r="O169" i="13"/>
  <c r="Q169" i="13"/>
  <c r="V169" i="13"/>
  <c r="G173" i="13"/>
  <c r="I173" i="13"/>
  <c r="K173" i="13"/>
  <c r="M173" i="13"/>
  <c r="O173" i="13"/>
  <c r="Q173" i="13"/>
  <c r="V173" i="13"/>
  <c r="G175" i="13"/>
  <c r="I175" i="13"/>
  <c r="K175" i="13"/>
  <c r="M175" i="13"/>
  <c r="O175" i="13"/>
  <c r="Q175" i="13"/>
  <c r="V175" i="13"/>
  <c r="G177" i="13"/>
  <c r="I177" i="13"/>
  <c r="K177" i="13"/>
  <c r="M177" i="13"/>
  <c r="O177" i="13"/>
  <c r="Q177" i="13"/>
  <c r="V177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2" i="13"/>
  <c r="M182" i="13" s="1"/>
  <c r="I182" i="13"/>
  <c r="K182" i="13"/>
  <c r="O182" i="13"/>
  <c r="Q182" i="13"/>
  <c r="V182" i="13"/>
  <c r="G185" i="13"/>
  <c r="G184" i="13" s="1"/>
  <c r="I185" i="13"/>
  <c r="I184" i="13" s="1"/>
  <c r="K185" i="13"/>
  <c r="K184" i="13" s="1"/>
  <c r="O185" i="13"/>
  <c r="O184" i="13" s="1"/>
  <c r="Q185" i="13"/>
  <c r="Q184" i="13" s="1"/>
  <c r="V185" i="13"/>
  <c r="V184" i="13" s="1"/>
  <c r="G189" i="13"/>
  <c r="I189" i="13"/>
  <c r="K189" i="13"/>
  <c r="M189" i="13"/>
  <c r="O189" i="13"/>
  <c r="Q189" i="13"/>
  <c r="V189" i="13"/>
  <c r="G194" i="13"/>
  <c r="I194" i="13"/>
  <c r="I193" i="13" s="1"/>
  <c r="K194" i="13"/>
  <c r="M194" i="13"/>
  <c r="O194" i="13"/>
  <c r="O193" i="13" s="1"/>
  <c r="Q194" i="13"/>
  <c r="Q193" i="13" s="1"/>
  <c r="V194" i="13"/>
  <c r="G197" i="13"/>
  <c r="M197" i="13" s="1"/>
  <c r="I197" i="13"/>
  <c r="K197" i="13"/>
  <c r="O197" i="13"/>
  <c r="Q197" i="13"/>
  <c r="V197" i="13"/>
  <c r="V193" i="13" s="1"/>
  <c r="G201" i="13"/>
  <c r="I201" i="13"/>
  <c r="K201" i="13"/>
  <c r="M201" i="13"/>
  <c r="O201" i="13"/>
  <c r="Q201" i="13"/>
  <c r="V201" i="13"/>
  <c r="G204" i="13"/>
  <c r="M204" i="13" s="1"/>
  <c r="I204" i="13"/>
  <c r="K204" i="13"/>
  <c r="O204" i="13"/>
  <c r="Q204" i="13"/>
  <c r="V204" i="13"/>
  <c r="G207" i="13"/>
  <c r="M207" i="13" s="1"/>
  <c r="I207" i="13"/>
  <c r="K207" i="13"/>
  <c r="O207" i="13"/>
  <c r="Q207" i="13"/>
  <c r="V207" i="13"/>
  <c r="G210" i="13"/>
  <c r="M210" i="13" s="1"/>
  <c r="I210" i="13"/>
  <c r="K210" i="13"/>
  <c r="O210" i="13"/>
  <c r="Q210" i="13"/>
  <c r="V210" i="13"/>
  <c r="G213" i="13"/>
  <c r="I213" i="13"/>
  <c r="K213" i="13"/>
  <c r="M213" i="13"/>
  <c r="O213" i="13"/>
  <c r="Q213" i="13"/>
  <c r="V213" i="13"/>
  <c r="G217" i="13"/>
  <c r="M217" i="13" s="1"/>
  <c r="I217" i="13"/>
  <c r="K217" i="13"/>
  <c r="K193" i="13" s="1"/>
  <c r="O217" i="13"/>
  <c r="Q217" i="13"/>
  <c r="V217" i="13"/>
  <c r="G220" i="13"/>
  <c r="I220" i="13"/>
  <c r="K220" i="13"/>
  <c r="M220" i="13"/>
  <c r="O220" i="13"/>
  <c r="Q220" i="13"/>
  <c r="V220" i="13"/>
  <c r="G222" i="13"/>
  <c r="M222" i="13" s="1"/>
  <c r="I222" i="13"/>
  <c r="K222" i="13"/>
  <c r="O222" i="13"/>
  <c r="Q222" i="13"/>
  <c r="V222" i="13"/>
  <c r="G229" i="13"/>
  <c r="I229" i="13"/>
  <c r="K229" i="13"/>
  <c r="M229" i="13"/>
  <c r="O229" i="13"/>
  <c r="Q229" i="13"/>
  <c r="V229" i="13"/>
  <c r="G236" i="13"/>
  <c r="M236" i="13" s="1"/>
  <c r="I236" i="13"/>
  <c r="K236" i="13"/>
  <c r="O236" i="13"/>
  <c r="Q236" i="13"/>
  <c r="V236" i="13"/>
  <c r="G240" i="13"/>
  <c r="M240" i="13" s="1"/>
  <c r="I240" i="13"/>
  <c r="K240" i="13"/>
  <c r="O240" i="13"/>
  <c r="Q240" i="13"/>
  <c r="V240" i="13"/>
  <c r="G243" i="13"/>
  <c r="M243" i="13" s="1"/>
  <c r="I243" i="13"/>
  <c r="K243" i="13"/>
  <c r="O243" i="13"/>
  <c r="Q243" i="13"/>
  <c r="V243" i="13"/>
  <c r="G246" i="13"/>
  <c r="I246" i="13"/>
  <c r="K246" i="13"/>
  <c r="M246" i="13"/>
  <c r="O246" i="13"/>
  <c r="Q246" i="13"/>
  <c r="V246" i="13"/>
  <c r="G248" i="13"/>
  <c r="M248" i="13" s="1"/>
  <c r="I248" i="13"/>
  <c r="K248" i="13"/>
  <c r="O248" i="13"/>
  <c r="Q248" i="13"/>
  <c r="V248" i="13"/>
  <c r="G250" i="13"/>
  <c r="I250" i="13"/>
  <c r="K250" i="13"/>
  <c r="M250" i="13"/>
  <c r="O250" i="13"/>
  <c r="Q250" i="13"/>
  <c r="V250" i="13"/>
  <c r="G252" i="13"/>
  <c r="M252" i="13" s="1"/>
  <c r="I252" i="13"/>
  <c r="K252" i="13"/>
  <c r="O252" i="13"/>
  <c r="Q252" i="13"/>
  <c r="V252" i="13"/>
  <c r="G254" i="13"/>
  <c r="I254" i="13"/>
  <c r="K254" i="13"/>
  <c r="M254" i="13"/>
  <c r="O254" i="13"/>
  <c r="Q254" i="13"/>
  <c r="V254" i="13"/>
  <c r="G256" i="13"/>
  <c r="M256" i="13" s="1"/>
  <c r="I256" i="13"/>
  <c r="K256" i="13"/>
  <c r="O256" i="13"/>
  <c r="Q256" i="13"/>
  <c r="V256" i="13"/>
  <c r="G258" i="13"/>
  <c r="M258" i="13" s="1"/>
  <c r="I258" i="13"/>
  <c r="K258" i="13"/>
  <c r="O258" i="13"/>
  <c r="Q258" i="13"/>
  <c r="V258" i="13"/>
  <c r="G260" i="13"/>
  <c r="M260" i="13" s="1"/>
  <c r="I260" i="13"/>
  <c r="K260" i="13"/>
  <c r="O260" i="13"/>
  <c r="Q260" i="13"/>
  <c r="V260" i="13"/>
  <c r="G262" i="13"/>
  <c r="I262" i="13"/>
  <c r="K262" i="13"/>
  <c r="M262" i="13"/>
  <c r="O262" i="13"/>
  <c r="Q262" i="13"/>
  <c r="V262" i="13"/>
  <c r="G264" i="13"/>
  <c r="M264" i="13" s="1"/>
  <c r="I264" i="13"/>
  <c r="K264" i="13"/>
  <c r="O264" i="13"/>
  <c r="Q264" i="13"/>
  <c r="V264" i="13"/>
  <c r="G266" i="13"/>
  <c r="I266" i="13"/>
  <c r="K266" i="13"/>
  <c r="M266" i="13"/>
  <c r="O266" i="13"/>
  <c r="Q266" i="13"/>
  <c r="V266" i="13"/>
  <c r="G268" i="13"/>
  <c r="M268" i="13" s="1"/>
  <c r="I268" i="13"/>
  <c r="K268" i="13"/>
  <c r="O268" i="13"/>
  <c r="Q268" i="13"/>
  <c r="V268" i="13"/>
  <c r="G271" i="13"/>
  <c r="I271" i="13"/>
  <c r="K271" i="13"/>
  <c r="M271" i="13"/>
  <c r="O271" i="13"/>
  <c r="Q271" i="13"/>
  <c r="V271" i="13"/>
  <c r="K274" i="13"/>
  <c r="O274" i="13"/>
  <c r="V274" i="13"/>
  <c r="G275" i="13"/>
  <c r="G274" i="13" s="1"/>
  <c r="I275" i="13"/>
  <c r="I274" i="13" s="1"/>
  <c r="K275" i="13"/>
  <c r="O275" i="13"/>
  <c r="Q275" i="13"/>
  <c r="Q274" i="13" s="1"/>
  <c r="V275" i="13"/>
  <c r="G279" i="13"/>
  <c r="O279" i="13"/>
  <c r="V279" i="13"/>
  <c r="G280" i="13"/>
  <c r="I280" i="13"/>
  <c r="I279" i="13" s="1"/>
  <c r="K280" i="13"/>
  <c r="K279" i="13" s="1"/>
  <c r="M280" i="13"/>
  <c r="M279" i="13" s="1"/>
  <c r="O280" i="13"/>
  <c r="Q280" i="13"/>
  <c r="Q279" i="13" s="1"/>
  <c r="V280" i="13"/>
  <c r="G283" i="13"/>
  <c r="K283" i="13"/>
  <c r="G284" i="13"/>
  <c r="I284" i="13"/>
  <c r="I283" i="13" s="1"/>
  <c r="K284" i="13"/>
  <c r="M284" i="13"/>
  <c r="O284" i="13"/>
  <c r="O283" i="13" s="1"/>
  <c r="Q284" i="13"/>
  <c r="Q283" i="13" s="1"/>
  <c r="V284" i="13"/>
  <c r="G286" i="13"/>
  <c r="M286" i="13" s="1"/>
  <c r="I286" i="13"/>
  <c r="K286" i="13"/>
  <c r="O286" i="13"/>
  <c r="Q286" i="13"/>
  <c r="V286" i="13"/>
  <c r="V283" i="13" s="1"/>
  <c r="AE289" i="13"/>
  <c r="F44" i="1" s="1"/>
  <c r="G40" i="12"/>
  <c r="BA38" i="12"/>
  <c r="BA36" i="12"/>
  <c r="BA34" i="12"/>
  <c r="BA32" i="12"/>
  <c r="BA30" i="12"/>
  <c r="BA28" i="12"/>
  <c r="BA26" i="12"/>
  <c r="BA24" i="12"/>
  <c r="BA17" i="12"/>
  <c r="BA15" i="12"/>
  <c r="BA13" i="12"/>
  <c r="BA11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2" i="12"/>
  <c r="I12" i="12"/>
  <c r="K12" i="12"/>
  <c r="M12" i="12"/>
  <c r="O12" i="12"/>
  <c r="Q12" i="12"/>
  <c r="Q8" i="12" s="1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G21" i="12"/>
  <c r="M21" i="12" s="1"/>
  <c r="I21" i="12"/>
  <c r="K21" i="12"/>
  <c r="K20" i="12" s="1"/>
  <c r="O21" i="12"/>
  <c r="O20" i="12" s="1"/>
  <c r="Q21" i="12"/>
  <c r="V21" i="12"/>
  <c r="G23" i="12"/>
  <c r="I23" i="12"/>
  <c r="K23" i="12"/>
  <c r="M23" i="12"/>
  <c r="O23" i="12"/>
  <c r="Q23" i="12"/>
  <c r="Q20" i="12" s="1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V20" i="12" s="1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I20" i="12" s="1"/>
  <c r="K35" i="12"/>
  <c r="O35" i="12"/>
  <c r="Q35" i="12"/>
  <c r="V35" i="12"/>
  <c r="G37" i="12"/>
  <c r="M37" i="12" s="1"/>
  <c r="I37" i="12"/>
  <c r="K37" i="12"/>
  <c r="O37" i="12"/>
  <c r="Q37" i="12"/>
  <c r="V37" i="12"/>
  <c r="AE40" i="12"/>
  <c r="I20" i="1"/>
  <c r="I19" i="1"/>
  <c r="I18" i="1"/>
  <c r="I17" i="1"/>
  <c r="H45" i="1"/>
  <c r="I41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G8" i="13" l="1"/>
  <c r="I57" i="1" s="1"/>
  <c r="I68" i="1" s="1"/>
  <c r="M9" i="13"/>
  <c r="G44" i="1"/>
  <c r="I44" i="1" s="1"/>
  <c r="F43" i="1"/>
  <c r="I43" i="1" s="1"/>
  <c r="F39" i="1"/>
  <c r="G39" i="1"/>
  <c r="G45" i="1" s="1"/>
  <c r="G25" i="1" s="1"/>
  <c r="M193" i="13"/>
  <c r="M283" i="13"/>
  <c r="G193" i="13"/>
  <c r="M275" i="13"/>
  <c r="M274" i="13" s="1"/>
  <c r="M185" i="13"/>
  <c r="M184" i="13" s="1"/>
  <c r="M143" i="13"/>
  <c r="M119" i="13" s="1"/>
  <c r="M53" i="13"/>
  <c r="M8" i="13" s="1"/>
  <c r="M8" i="12"/>
  <c r="M20" i="12"/>
  <c r="AF40" i="12"/>
  <c r="G8" i="12"/>
  <c r="J41" i="1"/>
  <c r="J40" i="1"/>
  <c r="J39" i="1"/>
  <c r="J44" i="1"/>
  <c r="J43" i="1"/>
  <c r="J67" i="1" l="1"/>
  <c r="J60" i="1"/>
  <c r="J64" i="1"/>
  <c r="J57" i="1"/>
  <c r="J58" i="1"/>
  <c r="J59" i="1"/>
  <c r="J61" i="1"/>
  <c r="J65" i="1"/>
  <c r="J62" i="1"/>
  <c r="J63" i="1"/>
  <c r="J66" i="1"/>
  <c r="I16" i="1"/>
  <c r="I21" i="1" s="1"/>
  <c r="G289" i="13"/>
  <c r="J45" i="1"/>
  <c r="F45" i="1"/>
  <c r="G23" i="1" s="1"/>
  <c r="A27" i="1" s="1"/>
  <c r="G28" i="1" s="1"/>
  <c r="G27" i="1" s="1"/>
  <c r="G29" i="1" s="1"/>
  <c r="I39" i="1"/>
  <c r="I45" i="1" s="1"/>
  <c r="J68" i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Jaroslav Majíček</author>
  </authors>
  <commentList>
    <comment ref="S6" authorId="0" shapeId="0">
      <text>
        <r>
          <rPr>
            <sz val="5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5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Jaroslav Majíček</author>
  </authors>
  <commentList>
    <comment ref="S6" authorId="0" shapeId="0">
      <text>
        <r>
          <rPr>
            <sz val="5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5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<sst xmlns="http://schemas.openxmlformats.org/spreadsheetml/2006/main" count="1475" uniqueCount="521">
  <si>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</si>
  <si>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</si>
  <si>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</si>
  <si>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</si>
  <si>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</si>
  <si>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</si>
  <si>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</si>
  <si>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</si>
  <si>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</si>
  <si>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</si>
  <si>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</si>
  <si>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</si>
  <si>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</si>
  <si>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</si>
  <si>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</si>
  <si>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</si>
  <si>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</si>
  <si>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</si>
  <si>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</si>
  <si>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</si>
  <si>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</si>
  <si>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</si>
  <si>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</si>
  <si>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</si>
  <si>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</si>
  <si>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</si>
  <si>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</si>
  <si>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</si>
  <si>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</si>
  <si>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</si>
  <si>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</si>
  <si>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</si>
  <si>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</si>
  <si>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</si>
  <si>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</si>
  <si>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</si>
  <si>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</si>
  <si>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</si>
  <si>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</si>
  <si>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</si>
  <si>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</si>
  <si>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</si>
  <si>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</si>
  <si>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2025/004</t>
  </si>
  <si>
    <t>Rekonstrukce kanalizace na parcele č. 1725/589 k.ú. Uh. Brod</t>
  </si>
  <si>
    <t>Stavba</t>
  </si>
  <si>
    <t>Ostatní a vedlejší náklady</t>
  </si>
  <si>
    <t>ON + VN</t>
  </si>
  <si>
    <t>Inženýrský objekt</t>
  </si>
  <si>
    <t>IO01</t>
  </si>
  <si>
    <t>Rekonstrukce kanalizace</t>
  </si>
  <si>
    <t>Celkem za stavbu</t>
  </si>
  <si>
    <t>CZK</t>
  </si>
  <si>
    <t>#POPS</t>
  </si>
  <si>
    <t>Popis stavby: 2025/004 - Rekonstrukce kanalizace na parcele č. 1725/589 k.ú. Uh. Brod</t>
  </si>
  <si>
    <t>#POPO</t>
  </si>
  <si>
    <t>Popis objektu: IO01 - Rekonstrukce kanalizace</t>
  </si>
  <si>
    <t>#POPR</t>
  </si>
  <si>
    <t>Popis rozpočtu: IO01 - Rekonstrukce kanalizace</t>
  </si>
  <si>
    <t>Popis objektu: ON + VN - Ostatní a vedlejší náklady</t>
  </si>
  <si>
    <t>Popis rozpočtu: ON + VN - Ostatní a vedlejší náklady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</si>
  <si>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</si>
  <si>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</si>
  <si>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</si>
  <si>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</si>
  <si>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</si>
  <si>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</si>
  <si>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</si>
  <si>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</si>
  <si>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</si>
  <si>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</si>
  <si>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57</t>
  </si>
  <si>
    <t>Kryty komunikací živičné a z kameniva</t>
  </si>
  <si>
    <t>8</t>
  </si>
  <si>
    <t>Trubní vedení</t>
  </si>
  <si>
    <t>89</t>
  </si>
  <si>
    <t>Ostatní konstrukce na trubním vedení</t>
  </si>
  <si>
    <t>99</t>
  </si>
  <si>
    <t>Staveništní přesun hmot</t>
  </si>
  <si>
    <t>767</t>
  </si>
  <si>
    <t>Konstrukce zámečnické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</si>
  <si>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</si>
  <si>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</si>
  <si>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</si>
  <si>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</si>
  <si>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</si>
  <si>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</si>
  <si>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</si>
  <si>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</si>
  <si>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</si>
  <si>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</si>
  <si>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</si>
  <si>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</si>
  <si>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</si>
  <si>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</si>
  <si>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</si>
  <si>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</si>
  <si>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</si>
  <si>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</si>
  <si>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</si>
  <si>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</si>
  <si>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</si>
  <si>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</si>
  <si>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</si>
  <si>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</si>
  <si>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</si>
  <si>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</si>
  <si>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</si>
  <si>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</si>
  <si>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</si>
  <si>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</si>
  <si>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</si>
  <si>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</si>
  <si>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</si>
  <si>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</si>
  <si>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</si>
  <si>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25/ I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</si>
  <si>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</si>
  <si>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</si>
  <si>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</si>
  <si>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</si>
  <si>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</si>
  <si>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</si>
  <si>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</si>
  <si>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</si>
  <si>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</si>
  <si>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</si>
  <si>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</si>
  <si>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</si>
  <si>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</si>
  <si>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</si>
  <si>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</si>
  <si>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</si>
  <si>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</si>
  <si>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</si>
  <si>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</si>
  <si>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</si>
  <si>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</si>
  <si>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</si>
  <si>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</si>
  <si>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</si>
  <si>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</si>
  <si>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</si>
  <si>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</si>
  <si>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</si>
  <si>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</si>
  <si>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</si>
  <si>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</si>
  <si>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</si>
  <si>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</si>
  <si>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</si>
  <si>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</si>
  <si>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</si>
  <si>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</si>
  <si>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</si>
  <si>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</si>
  <si>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</si>
  <si>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</si>
  <si>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</si>
  <si>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</si>
  <si>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</si>
  <si>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</si>
  <si>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</si>
  <si>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</si>
  <si>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Geodetické zaměření rohů stavby, stabilizace bodů a sestavení laviček.</t>
  </si>
  <si>
    <t>END</t>
  </si>
  <si>
    <t>Položkový soupis prací a dodávek</t>
  </si>
  <si>
    <t>ING</t>
  </si>
  <si>
    <t>115101201R00</t>
  </si>
  <si>
    <t>Čerpání vody na dopravní výšku do 10 m  s uvažovaným průměrným přítokem do 500 l/min</t>
  </si>
  <si>
    <t>h</t>
  </si>
  <si>
    <t>800-1</t>
  </si>
  <si>
    <t>Práce</t>
  </si>
  <si>
    <t>POL1_1</t>
  </si>
  <si>
    <t>na vzdálenost od hladiny vody v jímce po výšku roviny proložené osou nejvyššího bodu výtlačného potrubí. Včetně odpadní potrubí v délce do 20 m.</t>
  </si>
  <si>
    <t>SPI</t>
  </si>
  <si>
    <t>předpoklad, bude fakturováno dle skutečnosti : 2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</si>
  <si>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</si>
  <si>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</si>
  <si>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</si>
  <si>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</si>
  <si>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</si>
  <si>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předpoklad, bude fakturováno dle skutečnosti : 7</t>
  </si>
  <si>
    <t>132201212R00</t>
  </si>
  <si>
    <t xml:space="preserve">Hloubení rýh šířky přes 60 do 200 cm do 1000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</si>
  <si>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</si>
  <si>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</si>
  <si>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výkop rýhy - viz podélný profil : </t>
  </si>
  <si>
    <t>"K1" DN 300 : (97,20-12,30)*((2,35+1,86)/2)*1,10</t>
  </si>
  <si>
    <t/>
  </si>
  <si>
    <t xml:space="preserve">Rozšíření pro objekty : </t>
  </si>
  <si>
    <t>RŠ : 2,10*(2,10-1,10)*(2,66+2,35+2,15+2,22+2,25+2,19+2,15+2,14)</t>
  </si>
  <si>
    <t>2,10*(2,10-1,10)*(3,04+3,03+2,46+1,86)</t>
  </si>
  <si>
    <t>- zpevněné plochy : -(97,20-12,30)*0,45*1,10</t>
  </si>
  <si>
    <t>-2,10*(2,10-1,10)*0,45*10</t>
  </si>
  <si>
    <t>132201219R00</t>
  </si>
  <si>
    <t xml:space="preserve">Hloubení rýh šířky přes 60 do 200 cm příplatek za lepivost, v hornině 3,  </t>
  </si>
  <si>
    <t>Odkaz na mn. položky pořadí 3 : 204,96045</t>
  </si>
  <si>
    <t>139601102R00</t>
  </si>
  <si>
    <t>Ruční výkop jam, rýh a šachet v hornině 3</t>
  </si>
  <si>
    <t>s přehozením na vzdálenost do 5 m nebo s naložením na ruční dopravní prostředek</t>
  </si>
  <si>
    <t>"K1" DN 300 : 12,30*((1,66+2,35)/2)*1,10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</si>
  <si>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</si>
  <si>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</si>
  <si>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</si>
  <si>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</si>
  <si>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 xml:space="preserve">viz podélný profil a uložení potrubí : </t>
  </si>
  <si>
    <t>"K1" DN 300 : 12,30*((1,66+2,35)/2)*2</t>
  </si>
  <si>
    <t>(97,20-12,30)*((2,35+1,86)/2)*2</t>
  </si>
  <si>
    <t>D1 : 2,10*1,20*2</t>
  </si>
  <si>
    <t>D2 : 2,20*1,20*2</t>
  </si>
  <si>
    <t>D3 : 5,00*1,20*2</t>
  </si>
  <si>
    <t>D4 : 4,10*1,20*2</t>
  </si>
  <si>
    <t>D5 : 2,85*1,20*2</t>
  </si>
  <si>
    <t>S1 : 1,75*2,00*2</t>
  </si>
  <si>
    <t>S2 : 2,70*2,00*2</t>
  </si>
  <si>
    <t>S3 : 2,60*2,00*2</t>
  </si>
  <si>
    <t>UV1 : 7,20*2,00*2</t>
  </si>
  <si>
    <t>UV2 : 6,00*2,00*2</t>
  </si>
  <si>
    <t>151301102R00</t>
  </si>
  <si>
    <t>Zřízení pažení a rozepření stěn rýh hnané, hloubky do 4 m</t>
  </si>
  <si>
    <t>POL1_</t>
  </si>
  <si>
    <t>RŠ : (2,10+1,00+2,10+1,00)*(2,66+2,35+2,15+2,22+2,25+2,19+2,15+2,14)</t>
  </si>
  <si>
    <t>(2,10+1,00+2,10+1,00)*(3,04+3,03+2,46+1,86)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</si>
  <si>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</si>
  <si>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</si>
  <si>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</si>
  <si>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6 : 526,75200</t>
  </si>
  <si>
    <t>151301112R00</t>
  </si>
  <si>
    <t>Odstranění pažení a rozepření rýh hnané, hloubky do 4 m</t>
  </si>
  <si>
    <t>Odkaz na mn. položky pořadí 7 : 176,70000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</si>
  <si>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</si>
  <si>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</si>
  <si>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</si>
  <si>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dle kategorie započítáno 50 % objemu : </t>
  </si>
  <si>
    <t>Odkaz na mn. položky pořadí 3 : 204,96046*0,5</t>
  </si>
  <si>
    <t>Odkaz na mn. položky pořadí 5 : 27,12766*0,5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</si>
  <si>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</si>
  <si>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</si>
  <si>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</si>
  <si>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 rýhy : </t>
  </si>
  <si>
    <t>Odkaz na mn. položky pořadí 5 : 27,12765</t>
  </si>
  <si>
    <t xml:space="preserve">-zásyp : </t>
  </si>
  <si>
    <t>Odkaz na mn. položky pořadí 14 : 139,07904*-1</t>
  </si>
  <si>
    <t>167101102R00</t>
  </si>
  <si>
    <t>Nakládání, skládání, překládání neulehlého výkopku nakládání výkopku  přes 100 m3, z horniny 1 až 4</t>
  </si>
  <si>
    <t>Odkaz na mn. položky pořadí 11 : 93,00906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</si>
  <si>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</si>
  <si>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</si>
  <si>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</si>
  <si>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</si>
  <si>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</si>
  <si>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- lože pod potrubí a šachty : </t>
  </si>
  <si>
    <t>Odkaz na mn. položky pořadí 21 : 22,65300*-1</t>
  </si>
  <si>
    <t xml:space="preserve">- obsyp potrubí : </t>
  </si>
  <si>
    <t>Odkaz na mn. položky pořadí 15 : 64,15200*-1</t>
  </si>
  <si>
    <t>- revizní šachty : -3,14*0,62*0,62*(1,00+1,10+1,09+0,99+0,96)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</si>
  <si>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</si>
  <si>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</si>
  <si>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</si>
  <si>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Je-li pro obsyp použit jiný materiál než vytěžená sypanina, oceňuje se ve specifikaci. Ztratné se doporučuje ve výši 1%.</t>
  </si>
  <si>
    <t>"K1" DN 300 : 12,30*0,60*1,10</t>
  </si>
  <si>
    <t>(97,20-12,30)*0,60*1,10</t>
  </si>
  <si>
    <t>180401211R00</t>
  </si>
  <si>
    <t>Založení trávníku luční trávník, výsevem, v rovině nebo na svahu do 1:5</t>
  </si>
  <si>
    <t>823-1</t>
  </si>
  <si>
    <t>na půdě předem připravené s pokosením, naložením, odvozem odpadu do 20 km a se složením,</t>
  </si>
  <si>
    <t xml:space="preserve">Viz situace a podélný profil : </t>
  </si>
  <si>
    <t>zeleň : 18,65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</si>
  <si>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</si>
  <si>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</si>
  <si>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</si>
  <si>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</si>
  <si>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</si>
  <si>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</si>
  <si>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</si>
  <si>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POL3_1</t>
  </si>
  <si>
    <t xml:space="preserve">Spotřeba odhadována na základě plochy založení trávníku a spotřebě cca 2,5 kg na 100m2 trávníku : </t>
  </si>
  <si>
    <t>18,6500/100*2,5</t>
  </si>
  <si>
    <t>583320881R</t>
  </si>
  <si>
    <t>Kamenivo nestanovené těžené; frakce 0,0 až 8,0 mm; typ: tříděný</t>
  </si>
  <si>
    <t>t</t>
  </si>
  <si>
    <t xml:space="preserve">Viz podélný profil a uložení potrubí : </t>
  </si>
  <si>
    <t>Odkaz na mn. položky pořadí 15 : 64,15200*2</t>
  </si>
  <si>
    <t>212810010RAC</t>
  </si>
  <si>
    <t>Trativody z flexibilních trubek lože ze štěrkopísku a obsyp z drceného kameniva, d 100 mm, Kamenivo stanovené přírodní; drcené; 16/32; OH = 3,04 Mg/m3; amfibolit</t>
  </si>
  <si>
    <t>m</t>
  </si>
  <si>
    <t>AP-HSV</t>
  </si>
  <si>
    <t>Agregovaná položka</t>
  </si>
  <si>
    <t>POL2_1</t>
  </si>
  <si>
    <t>Lože pro trativody, položení trubek, obsyp potrubí sypaninou z vhodných hornin, nebo materiálem připraveným podél výkopu ve vzdálenosti do 3 m od jeho kraje.  Bez výkopu rýhy.</t>
  </si>
  <si>
    <t xml:space="preserve">Viz situace, podélný profil a uložení potrubí : </t>
  </si>
  <si>
    <t>"K1" DN 300 : 97,20</t>
  </si>
  <si>
    <t>451573111R00</t>
  </si>
  <si>
    <t>Lože pod potrubí, stoky a drobné objekty z písku a štěrkopísku  do 65 mm</t>
  </si>
  <si>
    <t>827-1</t>
  </si>
  <si>
    <t>v otevřeném výkopu,</t>
  </si>
  <si>
    <t>štěrkopískové lože pod šachty : 2,10*2,10*0,15*10</t>
  </si>
  <si>
    <t xml:space="preserve">štěrkopískové lože pod potrubí : </t>
  </si>
  <si>
    <t>"K1" DN 300 : 97,20*0,15*1,10</t>
  </si>
  <si>
    <t>113106121R00</t>
  </si>
  <si>
    <t>Rozebrání komunikací pro pěší s jakýmkoliv ložem a výplní spár  z betonových nebo kameninových dlaždic nebo tvarovek</t>
  </si>
  <si>
    <t>822-1</t>
  </si>
  <si>
    <t>s přemístěním hmot na skládku na vzdálenost do 3 m nebo s naložením na dopravní prostředek</t>
  </si>
  <si>
    <t xml:space="preserve">viz situace a podélný profil : </t>
  </si>
  <si>
    <t>chodník : 0,35</t>
  </si>
  <si>
    <t>113107520R00</t>
  </si>
  <si>
    <t>Odstranění podkladů nebo krytů z kameniva hrubého drceného, v ploše jednotlivě do 50 m2, tloušťka vrstvy 200 mm</t>
  </si>
  <si>
    <t>POL1_0</t>
  </si>
  <si>
    <t>štěrk : 6,00*2</t>
  </si>
  <si>
    <t>113107615R00</t>
  </si>
  <si>
    <t>Odstranění podkladů nebo krytů z kameniva hrubého drceného, v ploše jednotlivě nad 50 m2, tloušťka vrstvy 150 mm</t>
  </si>
  <si>
    <t>beton : 75,15</t>
  </si>
  <si>
    <t>asfalt : 61,80</t>
  </si>
  <si>
    <t>113109415R00</t>
  </si>
  <si>
    <t>Odstranění podkladů nebo krytů z betonu prostého, v ploše jednotlivě nad 50 m2, tloušťka vrstvy 150 mm</t>
  </si>
  <si>
    <t>113111215R00</t>
  </si>
  <si>
    <t>Odstranění podkladů nebo krytů z kameniva zpevněného cementem, v ploše jednotlivě nad 50 m2, tloušťka vrstvy 150 mm</t>
  </si>
  <si>
    <t>564851111R00</t>
  </si>
  <si>
    <t>Podklad ze štěrkodrti s rozprostřením a zhutněním frakce 0-63 mm, tloušťka po zhutnění 150 mm</t>
  </si>
  <si>
    <t>Odkaz na mn. položky pořadí 24 : 136,95000</t>
  </si>
  <si>
    <t>564861111R00</t>
  </si>
  <si>
    <t>Podklad ze štěrkodrti s rozprostřením a zhutněním frakce 0-63 mm, tloušťka po zhutnění 200 mm</t>
  </si>
  <si>
    <t>Odkaz na mn. položky pořadí 23 : 12,35000</t>
  </si>
  <si>
    <t>565171111R00</t>
  </si>
  <si>
    <t>Podklad z kameniva obaleného asfaltem ACP 22+, v pruhu šířky do 3 m, třídy 1, tloušťka po zhutnění 100 mm</t>
  </si>
  <si>
    <t>s rozprostřením a zhutněním</t>
  </si>
  <si>
    <t>Odkaz na mn. položky pořadí 44 : 61,80000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</si>
  <si>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</si>
  <si>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</si>
  <si>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</si>
  <si>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Odkaz na mn. položky pořadí 26 : 136,95000</t>
  </si>
  <si>
    <t>572952111R00</t>
  </si>
  <si>
    <t>Vyspravení krytu po překopech pro inženýrské sítě asfaltovým betonem, po zhutnění tloušťky 30 až 50 mm</t>
  </si>
  <si>
    <t>Položka není určena pro cementobetonové kryty:</t>
  </si>
  <si>
    <t xml:space="preserve">    a) vyztužené, které se oceňují podle individuální specifikace,</t>
  </si>
  <si>
    <t xml:space="preserve">    b) komunikací pro pěší, které se oceňují položkami souboru 581 11-4 Kryt z prostého betonu komunikací pro pěší,</t>
  </si>
  <si>
    <t xml:space="preserve">    c) letištních ploch, které se oceňují položkami souborů 581 1.-3 a 581 1.-6 Kryt cementobetonový letištních ploch skupiny L.</t>
  </si>
  <si>
    <t>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R-položkou.</t>
  </si>
  <si>
    <t>573111113R00</t>
  </si>
  <si>
    <t>Postřik infiltrační asfaltovým pojivem v množství 1,5 kg/m2</t>
  </si>
  <si>
    <t>573231126R00</t>
  </si>
  <si>
    <t>Postřik spojovací kationaktivní emulzí KAE , množství zbytkového asfaltu 0,60 kg/m2</t>
  </si>
  <si>
    <t>bez posypu kamenivem</t>
  </si>
  <si>
    <t>Odkaz na mn. položky pořadí 31 : 61,80000</t>
  </si>
  <si>
    <t>581121111R00</t>
  </si>
  <si>
    <t>Kryt cementobetonový silničních komunikací skupiny 3 a 4, tloušťky 150 mm</t>
  </si>
  <si>
    <t>Odkaz na mn. položky pořadí 25 : 75,15000</t>
  </si>
  <si>
    <t>596811111R00</t>
  </si>
  <si>
    <t>Kladení dlažby do lože z kameniva těženého tloušťky do 30 mm</t>
  </si>
  <si>
    <t>komunikací pro pěší, z dlaždic betonových a teracových, do velikosti dlaždic 0,25 m2, s provedením lože do tl. 30 mm, s vyplněním spár a se smetením přebytečného materiálu na vzdálenost do 3 m</t>
  </si>
  <si>
    <t>Odkaz na mn. položky pořadí 22 : 0,35000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</si>
  <si>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</si>
  <si>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</si>
  <si>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</si>
  <si>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Odkaz na mn. položky pořadí 37 : 105,70000</t>
  </si>
  <si>
    <t>919735113R00</t>
  </si>
  <si>
    <t>Řezání stávajících krytů nebo podkladů živičných, hloubky přes 100 do 150 mm</t>
  </si>
  <si>
    <t>včetně spotřeby vody</t>
  </si>
  <si>
    <t>asfalt : 105,70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</si>
  <si>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</si>
  <si>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</si>
  <si>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POL3_</t>
  </si>
  <si>
    <t>Odkaz na mn. položky pořadí 36 : 105,70000*0,0025</t>
  </si>
  <si>
    <t>592453320R</t>
  </si>
  <si>
    <t>Dlažba betonová typ: čtvercový; dl = 300 mm; š = 300 mm; tl = 40,0 mm; povrchová úprava: impregnace; barva: šedá</t>
  </si>
  <si>
    <t>979087212R00</t>
  </si>
  <si>
    <t>Nakládání na dopravní prostředky suti</t>
  </si>
  <si>
    <t>Přesun suti</t>
  </si>
  <si>
    <t>POL8_</t>
  </si>
  <si>
    <t>pro vodorovnou dopravu</t>
  </si>
  <si>
    <t>979081121R00</t>
  </si>
  <si>
    <t>Odvoz suti a vybouraných hmot na skládku příplatek za každý další 1 km</t>
  </si>
  <si>
    <t>801-3</t>
  </si>
  <si>
    <t>979083116R00</t>
  </si>
  <si>
    <t>Vodorovné přemístění suti přes 4000 m do 5000 m</t>
  </si>
  <si>
    <t>800-6</t>
  </si>
  <si>
    <t>včetně naložení na dopravní prostředek a složení,</t>
  </si>
  <si>
    <t>979990107R00</t>
  </si>
  <si>
    <t>Poplatek za uložení, směs betonu, cihel a dřeva,  , skupina 17 09 04 z Katalogu odpadů</t>
  </si>
  <si>
    <t>kategorie 17 09 04 smíšené stavební a demoliční odpady</t>
  </si>
  <si>
    <t>113151150R00</t>
  </si>
  <si>
    <t>Odstranění podkladu, krytu frézováním povrch živičný, plochy do 500 m2 na jednom objektu nebo při provádění pruhu šířky do  750 mm, tloušťky 150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</si>
  <si>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</si>
  <si>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979999995R00</t>
  </si>
  <si>
    <t>Poplatek za recyklaci, obalovaného kameniva a asfaltu, kusovost do 1600 cm2, skupina 17 03 02 z Katalogu odpadů</t>
  </si>
  <si>
    <t>170 302</t>
  </si>
  <si>
    <t>Hodnota z bývalého odkazu. : 4,29</t>
  </si>
  <si>
    <t>Odkaz na dem. hmot. položky pořadí 44 : 20,39400</t>
  </si>
  <si>
    <t>831263195R00</t>
  </si>
  <si>
    <t>Montáž potrubí z trub kameninových těsněných pryžovými kroužky příplatky k ceně za zřízení kanalizační přípojky, DN od 100 do 300 mm</t>
  </si>
  <si>
    <t>kus</t>
  </si>
  <si>
    <t>pro splaškovou kanalizaci v otevřeném výkopu ve sklonu do 20 %,</t>
  </si>
  <si>
    <t>viz situace, podélný profil a technická zpráva : 10</t>
  </si>
  <si>
    <t>871373121R00</t>
  </si>
  <si>
    <t>Montáž potrubí z trub z plastů těsněných gumovým kroužkem  DN 300 mm</t>
  </si>
  <si>
    <t>v otevřeném výkopu ve sklonu do 20 %,</t>
  </si>
  <si>
    <t xml:space="preserve">viz situace, podélný profil a technická zpráva : </t>
  </si>
  <si>
    <t>"K1" : 97,30*1,03</t>
  </si>
  <si>
    <t>877373121R00</t>
  </si>
  <si>
    <t>Montáž tvarovek na potrubí z trub z plastů těsněných gumovým kroužkem odbočných DN 300 mm</t>
  </si>
  <si>
    <t>viz situace a podélný profil : 2</t>
  </si>
  <si>
    <t>892585111R00</t>
  </si>
  <si>
    <t>Zkoušky těsnosti kanalizačního potrubí zabezpečení konců a zkouška vzduchem kanalizačního potrubí   do DN 300 mm</t>
  </si>
  <si>
    <t>úsek</t>
  </si>
  <si>
    <t>vodou nebo vzduchem,</t>
  </si>
  <si>
    <t>viz situace a podélný profil : 11</t>
  </si>
  <si>
    <t>892855115R00</t>
  </si>
  <si>
    <t>Kamerové prohlídky potrubí do 500 m</t>
  </si>
  <si>
    <t>"K1" : 97,30</t>
  </si>
  <si>
    <t>894411121R00</t>
  </si>
  <si>
    <t>Zřízení šachet kanalizačních z betonových dílců na potrubí s obložením dna betonem C 25/30 z cementu portlandského nebo struskoportlandského, na potrubí DN přes 200 do 300 mm</t>
  </si>
  <si>
    <t>výšky vstupu do 1,5 m, podkladní deska z betonu B5, montáž a dodávka stupadel,</t>
  </si>
  <si>
    <t>viz revizní šachta : 12</t>
  </si>
  <si>
    <t>896212211R00</t>
  </si>
  <si>
    <t>Spadiště kanalizační z prostého betonu boční  se dnem obloženým čedičem při úhlu sevřeném mezi horním a dolním potrubím 90°, s horním potrubím DN 250 nebo 300 mm</t>
  </si>
  <si>
    <t>z cementu portlandského nebo struskoportlandského výšky vstupu do 0,90 m a základní výšky spadiště 0,60m,</t>
  </si>
  <si>
    <t xml:space="preserve">viz revizní šachta : </t>
  </si>
  <si>
    <t>Š1 : 1</t>
  </si>
  <si>
    <t>896290111R00</t>
  </si>
  <si>
    <t>Spadiště kanalizační z prostého betonu příplatek k ceně  za každých dalších i započatých 0,3 m výšky spadiště jednoduchého nebo bočního</t>
  </si>
  <si>
    <t>Odkaz na mn. položky pořadí 52 : 1,00000*2</t>
  </si>
  <si>
    <t>899104111R00</t>
  </si>
  <si>
    <t>Osazení poklopů litinových a ocelových o hmotnost jednotlivě přes 150 kg</t>
  </si>
  <si>
    <t>831350113RAB</t>
  </si>
  <si>
    <t>Kanalizační přípojka D 160 mm, rýha 800x1200 mm, Koleno plastové pro venkovní kanalizaci typ: jednoznačné; spoj: hrdlový; potrubí: jednovrstvé; materiál: PVC-U; povrch: hladký; úhel = 45,0 °; DN =...</t>
  </si>
  <si>
    <t>POL2_</t>
  </si>
  <si>
    <t>D1 : 2,10</t>
  </si>
  <si>
    <t>D2 : 2,20</t>
  </si>
  <si>
    <t>D3 : 5,00</t>
  </si>
  <si>
    <t>D4 : 4,10</t>
  </si>
  <si>
    <t>D5 : 2,85</t>
  </si>
  <si>
    <t>831350114RAF</t>
  </si>
  <si>
    <t>Kanalizační přípojka D 200 mm, rýha 900x2000 mm, Koleno plastové pro venkovní kanalizaci typ: jednoznačné; spoj: hrdlový; potrubí: jednovrstvé; materiál: PVC-U; povrch: hladký; úhel = 45,0 °; DN =...</t>
  </si>
  <si>
    <t>S1 : 1,75</t>
  </si>
  <si>
    <t>S2 : 2,70</t>
  </si>
  <si>
    <t>S3 : 2,60</t>
  </si>
  <si>
    <t>UV1 : 7,20</t>
  </si>
  <si>
    <t>UV2 : 6,00</t>
  </si>
  <si>
    <t>894411010RBF</t>
  </si>
  <si>
    <t>Šachty z betonových dílců vpusť uliční z dílců DN 450  s odkalištěm, hloubka 1,74 m, napojení DN 200, litinová mříž 500 x 500 mm 40 t, Mříž vtoková materiál: litina; pro uliční vpusť; zatížení: D 400; l = 500 mm; b = 500 mm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</si>
  <si>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</si>
  <si>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 xml:space="preserve">viz situace, technická zpráva a prefabrikovaná uliční vpust : </t>
  </si>
  <si>
    <t>UV1 a UV2 : 2</t>
  </si>
  <si>
    <t>nc01</t>
  </si>
  <si>
    <t>Zřízení vsakovací šachty</t>
  </si>
  <si>
    <t>kompl</t>
  </si>
  <si>
    <t>Vlastní</t>
  </si>
  <si>
    <t>Položka obsahuje dodávku a montáž součástí vsaku v šachtě Š9 a Š9a.</t>
  </si>
  <si>
    <t>viz technická zpráva, situace a vsakovací šachta : 2</t>
  </si>
  <si>
    <t>nc02</t>
  </si>
  <si>
    <t>Zřízení filtrační šachty</t>
  </si>
  <si>
    <t>Položka obsahuje dodávku a osazení uklidnění vtoku a odtoku ze šachty FŠ.</t>
  </si>
  <si>
    <t>viz technická zpráva, situace a filtrační šachta : 1</t>
  </si>
  <si>
    <t>286111933R</t>
  </si>
  <si>
    <t>Trubka plastová pro venkovní kanalizaci spoj: hrdlový; potrubí: vícevrstvé; skladba: PVC-U - PVC-U - PVC-U; povrch: hladký; DN/OD = 300; de = 315,0 mm; tl. stěny = 10,0 mm; l = 6 000 mm; SN 12</t>
  </si>
  <si>
    <t>Viz položka montáže potrubí DN 300 včetně ztratného, zaokrouhleno na celé kusy : 17</t>
  </si>
  <si>
    <t>28651717.AR</t>
  </si>
  <si>
    <t>Odbočka plastová pro venkovní kanalizaci typ: jednoduchá, redukovaná; spoj: hrdlový; potrubí: jednovrstvé; materiál: PVC-U; povrch: hladký; úhel = 45,0 °; DN = 300; DN3 = 150; SDR 41,0; SN 8</t>
  </si>
  <si>
    <t>viz situace a podélný profil : 1</t>
  </si>
  <si>
    <t>28651718.AR</t>
  </si>
  <si>
    <t>Odbočka plastová pro venkovní kanalizaci typ: jednoduchá, redukovaná; spoj: hrdlový; potrubí: jednovrstvé; materiál: PVC-U; povrch: hladký; úhel = 45,0 °; DN = 300; DN3 = 200; SDR 41,0; SN 8</t>
  </si>
  <si>
    <t>55244415R</t>
  </si>
  <si>
    <t>Poklop šachtový materiál: litina; odvětrávací se samonivelačním rámem; vnější d = 850 mm; rozměr otvoru: 600; v = 190 mm; zatížení: D 400</t>
  </si>
  <si>
    <t>Odkaz na mn. položky pořadí 54 : 12,00000</t>
  </si>
  <si>
    <t>59224348.AR</t>
  </si>
  <si>
    <t>prstenec vyrovnávací šachetní; betonový; TBW; DN = 625,0 mm; h = 80,0 mm; s = 120,00 mm</t>
  </si>
  <si>
    <t>viz revizní šachta : 3</t>
  </si>
  <si>
    <t>59224349.AR</t>
  </si>
  <si>
    <t>prstenec vyrovnávací šachetní; betonový; TBW; DN = 625,0 mm; h = 100,0 mm; s = 120,00 mm</t>
  </si>
  <si>
    <t>viz revizní šachta : 23</t>
  </si>
  <si>
    <t>59224349R</t>
  </si>
  <si>
    <t>prstenec vyrovnávací šachetní; betonový; TBW; DN = 625,0 mm; h = 120,0 mm; s = 120,00 mm</t>
  </si>
  <si>
    <t>viz revizní šachta : 13</t>
  </si>
  <si>
    <t>59224353.AR</t>
  </si>
  <si>
    <t>konus šachetní; železobetonový; TBR; d = 1 240,0 mm; DN = 1 000,0 mm; DN 2 = 625 mm; h = 580 mm; počet stupadel 2; ocelové s PE povlakem, kapsové</t>
  </si>
  <si>
    <t>59224358.AR</t>
  </si>
  <si>
    <t>skruž železobetonová TBS; DN = 1 000,0 mm; h = 250,0 mm; s = 120,00 mm; počet stupadel 1; ocelové s PE povlakem; beton C 40/50</t>
  </si>
  <si>
    <t>viz revizní šachta : 9</t>
  </si>
  <si>
    <t>59224361.AR</t>
  </si>
  <si>
    <t>skruž železobetonová TBS; DN = 1 000,0 mm; h = 500,0 mm; s = 120,00 mm; počet stupadel 2; ocelové s PE povlakem; beton C 40/50</t>
  </si>
  <si>
    <t>viz revizní šachta : 4</t>
  </si>
  <si>
    <t>59224364.AR</t>
  </si>
  <si>
    <t>skruž železobetonová TBS; DN = 1 000,0 mm; h = 1 000,0 mm; s = 120,00 mm; počet stupadel 4; ocelové s PE povlakem; beton C 40/50</t>
  </si>
  <si>
    <t>59224366.AR</t>
  </si>
  <si>
    <t>dno šachetní přímé; železobeton; TBZ; DN = 1 000,0 mm; D odtoku do 400 mm; h = 600 mm; t = 150 mm; beton C 40/50</t>
  </si>
  <si>
    <t>DN 300 : 9</t>
  </si>
  <si>
    <t>59224368.AR</t>
  </si>
  <si>
    <t>dno šachetní přímé; železobeton; TBZ; DN = 1 000,0 mm; D odtoku do 600 mm; h = 1 000 mm; t = 150 mm; beton C 40/50</t>
  </si>
  <si>
    <t>FŠ : 1</t>
  </si>
  <si>
    <t>nc98</t>
  </si>
  <si>
    <t>Napojení potrubí do šachty</t>
  </si>
  <si>
    <t>kpl</t>
  </si>
  <si>
    <t>Kalkul</t>
  </si>
  <si>
    <t>Položka obsahuje kompletní práci a materiál pro napojení potrubí do šachty včetně provrtání stěny, osazení a izolace spoje potrubí s šachtou.</t>
  </si>
  <si>
    <t>DN 400 : 1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</si>
  <si>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</si>
  <si>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</si>
  <si>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</si>
  <si>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</si>
  <si>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</si>
  <si>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</si>
  <si>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767914130R00</t>
  </si>
  <si>
    <t>Montáž oplocení z pletiva rámového na ocelové sloupky, o výšce přes 1,5 do 2 m</t>
  </si>
  <si>
    <t>800-767</t>
  </si>
  <si>
    <t>Odkaz na mn. položky pořadí 76 : 4,00000</t>
  </si>
  <si>
    <t>767914830R00</t>
  </si>
  <si>
    <t>Demontáž oplocení demontáž rámového oplocení, výšky do 2,0 m</t>
  </si>
  <si>
    <t>viz situace : 4</t>
  </si>
  <si>
    <t>JKSO:</t>
  </si>
  <si>
    <t>827.29.A3</t>
  </si>
  <si>
    <t>Profil potrubí DN do 300 mm</t>
  </si>
  <si>
    <t>JKSO</t>
  </si>
  <si>
    <t>97 m</t>
  </si>
  <si>
    <t>potrubí z trub z plastických hmot a sklolaminátu</t>
  </si>
  <si>
    <t>JKSOChar</t>
  </si>
  <si>
    <t>rekonstrukce a modernizace objektu prostá</t>
  </si>
  <si>
    <t>JKSOAkce</t>
  </si>
  <si>
    <t>Ing. Jaroslav Majíček, Podolí č. 49, 686 04 Kunovice</t>
  </si>
  <si>
    <t>Město Uherský Brod, Masarykovo nám. 100, 688 01
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</si>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</sst>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5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165" fontId="21" fillId="0" borderId="0" xfId="0" quotePrefix="1" applyNumberFormat="1" applyFont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18" xfId="0" applyBorder="1" applyAlignment="1">
      <alignment vertical="top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GUc+nntaOkJ7Bi4hJcSrziAmvagCs9s8d9h21tQ4dLsZyJjJQRS6TD/UMK1SAGV7Of3KOz/W2xnnk+gdKikciw==" saltValue="MLY1SRO5kI/WG1Z+oOIL1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G20" sqref="G20:H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7" width="13" customWidth="1"/>
    <col min="8" max="8" width="11.2851562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4" t="s">
        <v>22</v>
      </c>
      <c r="C2" s="75"/>
      <c r="D2" s="76" t="s">
        <v>43</v>
      </c>
      <c r="E2" s="202" t="s">
        <v>44</v>
      </c>
      <c r="F2" s="203"/>
      <c r="G2" s="203"/>
      <c r="H2" s="203"/>
      <c r="I2" s="203"/>
      <c r="J2" s="204"/>
      <c r="O2" s="1"/>
    </row>
    <row r="3" spans="1:15" ht="27" hidden="1" customHeight="1" x14ac:dyDescent="0.2">
      <c r="A3" s="2"/>
      <c r="B3" s="77"/>
      <c r="C3" s="75"/>
      <c r="D3" s="78"/>
      <c r="E3" s="205"/>
      <c r="F3" s="206"/>
      <c r="G3" s="206"/>
      <c r="H3" s="206"/>
      <c r="I3" s="206"/>
      <c r="J3" s="207"/>
    </row>
    <row r="4" spans="1:15" ht="23.25" customHeight="1" x14ac:dyDescent="0.2">
      <c r="A4" s="2"/>
      <c r="B4" s="79"/>
      <c r="C4" s="80"/>
      <c r="D4" s="81"/>
      <c r="E4" s="215"/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42</v>
      </c>
      <c r="D5" s="219" t="s">
        <v>519</v>
      </c>
      <c r="E5" s="220"/>
      <c r="F5" s="220"/>
      <c r="G5" s="220"/>
      <c r="H5" s="18" t="s">
        <v>40</v>
      </c>
      <c r="I5" s="191" t="s">
        <v>520</v>
      </c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9"/>
      <c r="E11" s="209"/>
      <c r="F11" s="209"/>
      <c r="G11" s="209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25" t="s">
        <v>518</v>
      </c>
      <c r="E14" s="225"/>
      <c r="F14" s="225"/>
      <c r="G14" s="225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208"/>
      <c r="F15" s="208"/>
      <c r="G15" s="210"/>
      <c r="H15" s="210"/>
      <c r="I15" s="210" t="s">
        <v>29</v>
      </c>
      <c r="J15" s="211"/>
    </row>
    <row r="16" spans="1:15" ht="23.25" customHeight="1" x14ac:dyDescent="0.2">
      <c r="A16" s="140" t="s">
        <v>24</v>
      </c>
      <c r="B16" s="38" t="s">
        <v>24</v>
      </c>
      <c r="C16" s="60"/>
      <c r="D16" s="61"/>
      <c r="E16" s="199"/>
      <c r="F16" s="200"/>
      <c r="G16" s="199"/>
      <c r="H16" s="200"/>
      <c r="I16" s="199">
        <f>SUMIF(F57:F67,A16,I57:I67)+SUMIF(F57:F67,"PSU",I57:I67)</f>
        <v>0</v>
      </c>
      <c r="J16" s="201"/>
    </row>
    <row r="17" spans="1:10" ht="23.25" customHeight="1" x14ac:dyDescent="0.2">
      <c r="A17" s="140" t="s">
        <v>25</v>
      </c>
      <c r="B17" s="38" t="s">
        <v>25</v>
      </c>
      <c r="C17" s="60"/>
      <c r="D17" s="61"/>
      <c r="E17" s="199"/>
      <c r="F17" s="200"/>
      <c r="G17" s="199"/>
      <c r="H17" s="200"/>
      <c r="I17" s="199">
        <f>SUMIF(F57:F67,A17,I57:I67)</f>
        <v>0</v>
      </c>
      <c r="J17" s="201"/>
    </row>
    <row r="18" spans="1:10" ht="23.25" customHeight="1" x14ac:dyDescent="0.2">
      <c r="A18" s="140" t="s">
        <v>26</v>
      </c>
      <c r="B18" s="38" t="s">
        <v>26</v>
      </c>
      <c r="C18" s="60"/>
      <c r="D18" s="61"/>
      <c r="E18" s="199"/>
      <c r="F18" s="200"/>
      <c r="G18" s="199"/>
      <c r="H18" s="200"/>
      <c r="I18" s="199">
        <f>SUMIF(F57:F67,A18,I57:I67)</f>
        <v>0</v>
      </c>
      <c r="J18" s="201"/>
    </row>
    <row r="19" spans="1:10" ht="23.25" customHeight="1" x14ac:dyDescent="0.2">
      <c r="A19" s="140" t="s">
        <v>81</v>
      </c>
      <c r="B19" s="38" t="s">
        <v>27</v>
      </c>
      <c r="C19" s="60"/>
      <c r="D19" s="61"/>
      <c r="E19" s="199"/>
      <c r="F19" s="200"/>
      <c r="G19" s="199"/>
      <c r="H19" s="200"/>
      <c r="I19" s="199">
        <f>SUMIF(F57:F67,A19,I57:I67)</f>
        <v>0</v>
      </c>
      <c r="J19" s="201"/>
    </row>
    <row r="20" spans="1:10" ht="23.25" customHeight="1" x14ac:dyDescent="0.2">
      <c r="A20" s="140" t="s">
        <v>82</v>
      </c>
      <c r="B20" s="38" t="s">
        <v>28</v>
      </c>
      <c r="C20" s="60"/>
      <c r="D20" s="61"/>
      <c r="E20" s="199"/>
      <c r="F20" s="200"/>
      <c r="G20" s="199"/>
      <c r="H20" s="200"/>
      <c r="I20" s="199">
        <f>SUMIF(F57:F67,A20,I57:I67)</f>
        <v>0</v>
      </c>
      <c r="J20" s="201"/>
    </row>
    <row r="21" spans="1:10" ht="23.25" customHeight="1" x14ac:dyDescent="0.2">
      <c r="A21" s="2"/>
      <c r="B21" s="48" t="s">
        <v>29</v>
      </c>
      <c r="C21" s="62"/>
      <c r="D21" s="63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12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12</v>
      </c>
      <c r="F24" s="39" t="s">
        <v>0</v>
      </c>
      <c r="G24" s="227">
        <f>I23*E23/100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6"/>
      <c r="D26" s="54"/>
      <c r="E26" s="67">
        <f>SazbaDPH2</f>
        <v>21</v>
      </c>
      <c r="F26" s="30" t="s">
        <v>0</v>
      </c>
      <c r="G26" s="196">
        <f>I25*E25/100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198">
        <f>CenaCelkemBezDPH-(ZakladDPHSni+ZakladDPHZakl)</f>
        <v>0</v>
      </c>
      <c r="H27" s="198"/>
      <c r="I27" s="19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3" t="s">
        <v>23</v>
      </c>
      <c r="C28" s="114"/>
      <c r="D28" s="114"/>
      <c r="E28" s="115"/>
      <c r="F28" s="116"/>
      <c r="G28" s="233">
        <f>A27</f>
        <v>0</v>
      </c>
      <c r="H28" s="233"/>
      <c r="I28" s="233"/>
      <c r="J28" s="117" t="str">
        <f t="shared" si="0"/>
        <v>CZK</v>
      </c>
    </row>
    <row r="29" spans="1:10" ht="27.75" hidden="1" customHeight="1" thickBot="1" x14ac:dyDescent="0.25">
      <c r="A29" s="2"/>
      <c r="B29" s="113" t="s">
        <v>35</v>
      </c>
      <c r="C29" s="118"/>
      <c r="D29" s="118"/>
      <c r="E29" s="118"/>
      <c r="F29" s="119"/>
      <c r="G29" s="232">
        <f>ZakladDPHSni+DPHSni+ZakladDPHZakl+DPHZakl+Zaokrouhleni</f>
        <v>0</v>
      </c>
      <c r="H29" s="232"/>
      <c r="I29" s="232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16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37</v>
      </c>
      <c r="B38" s="90" t="s">
        <v>17</v>
      </c>
      <c r="C38" s="91" t="s">
        <v>5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18</v>
      </c>
      <c r="I38" s="94" t="s">
        <v>1</v>
      </c>
      <c r="J38" s="95" t="s">
        <v>0</v>
      </c>
    </row>
    <row r="39" spans="1:10" ht="25.5" hidden="1" customHeight="1" x14ac:dyDescent="0.2">
      <c r="A39" s="85">
        <v>1</v>
      </c>
      <c r="B39" s="96" t="s">
        <v>45</v>
      </c>
      <c r="C39" s="238"/>
      <c r="D39" s="238"/>
      <c r="E39" s="238"/>
      <c r="F39" s="97">
        <f>'ON + VN ON + VN Naklady'!AE40+'IO01 IO01 Pol'!AE289</f>
        <v>0</v>
      </c>
      <c r="G39" s="98">
        <f>'ON + VN ON + VN Naklady'!AF40+'IO01 IO01 Pol'!AF289</f>
        <v>0</v>
      </c>
      <c r="H39" s="99"/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2"/>
      <c r="C40" s="239" t="s">
        <v>46</v>
      </c>
      <c r="D40" s="239"/>
      <c r="E40" s="239"/>
      <c r="F40" s="103">
        <f>'ON + VN ON + VN Naklady'!AE40</f>
        <v>0</v>
      </c>
      <c r="G40" s="104">
        <f>'ON + VN ON + VN Naklady'!AF40</f>
        <v>0</v>
      </c>
      <c r="H40" s="104"/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customHeight="1" x14ac:dyDescent="0.2">
      <c r="A41" s="85">
        <v>3</v>
      </c>
      <c r="B41" s="107" t="s">
        <v>47</v>
      </c>
      <c r="C41" s="238" t="s">
        <v>46</v>
      </c>
      <c r="D41" s="238"/>
      <c r="E41" s="238"/>
      <c r="F41" s="108">
        <f>'ON + VN ON + VN Naklady'!AE40</f>
        <v>0</v>
      </c>
      <c r="G41" s="99">
        <f>'ON + VN ON + VN Naklady'!AF40</f>
        <v>0</v>
      </c>
      <c r="H41" s="99"/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customHeight="1" x14ac:dyDescent="0.2">
      <c r="A42" s="85">
        <v>2</v>
      </c>
      <c r="B42" s="102"/>
      <c r="C42" s="239" t="s">
        <v>48</v>
      </c>
      <c r="D42" s="239"/>
      <c r="E42" s="239"/>
      <c r="F42" s="103"/>
      <c r="G42" s="104"/>
      <c r="H42" s="104"/>
      <c r="I42" s="105"/>
      <c r="J42" s="106"/>
    </row>
    <row r="43" spans="1:10" ht="25.5" customHeight="1" x14ac:dyDescent="0.2">
      <c r="A43" s="85">
        <v>2</v>
      </c>
      <c r="B43" s="102" t="s">
        <v>49</v>
      </c>
      <c r="C43" s="239" t="s">
        <v>50</v>
      </c>
      <c r="D43" s="239"/>
      <c r="E43" s="239"/>
      <c r="F43" s="103">
        <f>'IO01 IO01 Pol'!AE289</f>
        <v>0</v>
      </c>
      <c r="G43" s="104">
        <f>'IO01 IO01 Pol'!AF289</f>
        <v>0</v>
      </c>
      <c r="H43" s="104"/>
      <c r="I43" s="105">
        <f>F43+G43+H43</f>
        <v>0</v>
      </c>
      <c r="J43" s="106" t="e">
        <f ca="1">IF(_xlfn.SINGLE(CenaCelkemVypocet)=0,"",I43/_xlfn.SINGLE(CenaCelkemVypocet)*100)</f>
        <v>#NAME?</v>
      </c>
    </row>
    <row r="44" spans="1:10" ht="25.5" customHeight="1" x14ac:dyDescent="0.2">
      <c r="A44" s="85">
        <v>3</v>
      </c>
      <c r="B44" s="107" t="s">
        <v>49</v>
      </c>
      <c r="C44" s="238" t="s">
        <v>50</v>
      </c>
      <c r="D44" s="238"/>
      <c r="E44" s="238"/>
      <c r="F44" s="108">
        <f>'IO01 IO01 Pol'!AE289</f>
        <v>0</v>
      </c>
      <c r="G44" s="99">
        <f>'IO01 IO01 Pol'!AF289</f>
        <v>0</v>
      </c>
      <c r="H44" s="99"/>
      <c r="I44" s="100">
        <f>F44+G44+H44</f>
        <v>0</v>
      </c>
      <c r="J44" s="101" t="e">
        <f ca="1">IF(_xlfn.SINGLE(CenaCelkemVypocet)=0,"",I44/_xlfn.SINGLE(CenaCelkemVypocet)*100)</f>
        <v>#NAME?</v>
      </c>
    </row>
    <row r="45" spans="1:10" ht="25.5" customHeight="1" x14ac:dyDescent="0.2">
      <c r="A45" s="85"/>
      <c r="B45" s="240" t="s">
        <v>51</v>
      </c>
      <c r="C45" s="241"/>
      <c r="D45" s="241"/>
      <c r="E45" s="241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1">
        <f>SUMIF(A39:A44,"=1",I39:I44)</f>
        <v>0</v>
      </c>
      <c r="J45" s="112" t="e">
        <f ca="1">SUMIF(A39:A44,"=1",J39:J44)</f>
        <v>#NAME?</v>
      </c>
    </row>
    <row r="47" spans="1:10" x14ac:dyDescent="0.2">
      <c r="A47" t="s">
        <v>53</v>
      </c>
      <c r="B47" t="s">
        <v>54</v>
      </c>
    </row>
    <row r="48" spans="1:10" x14ac:dyDescent="0.2">
      <c r="A48" t="s">
        <v>55</v>
      </c>
      <c r="B48" t="s">
        <v>56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55</v>
      </c>
      <c r="B50" t="s">
        <v>59</v>
      </c>
    </row>
    <row r="51" spans="1:10" x14ac:dyDescent="0.2">
      <c r="A51" t="s">
        <v>57</v>
      </c>
      <c r="B51" t="s">
        <v>60</v>
      </c>
    </row>
    <row r="54" spans="1:10" ht="15.75" x14ac:dyDescent="0.25">
      <c r="B54" s="121" t="s">
        <v>61</v>
      </c>
    </row>
    <row r="56" spans="1:10" ht="25.5" customHeight="1" x14ac:dyDescent="0.2">
      <c r="A56" s="123"/>
      <c r="B56" s="126" t="s">
        <v>17</v>
      </c>
      <c r="C56" s="126" t="s">
        <v>5</v>
      </c>
      <c r="D56" s="127"/>
      <c r="E56" s="127"/>
      <c r="F56" s="128" t="s">
        <v>62</v>
      </c>
      <c r="G56" s="128"/>
      <c r="H56" s="128"/>
      <c r="I56" s="128" t="s">
        <v>29</v>
      </c>
      <c r="J56" s="128" t="s">
        <v>0</v>
      </c>
    </row>
    <row r="57" spans="1:10" ht="36.75" customHeight="1" x14ac:dyDescent="0.2">
      <c r="A57" s="124"/>
      <c r="B57" s="129" t="s">
        <v>63</v>
      </c>
      <c r="C57" s="242" t="s">
        <v>64</v>
      </c>
      <c r="D57" s="243"/>
      <c r="E57" s="243"/>
      <c r="F57" s="136" t="s">
        <v>24</v>
      </c>
      <c r="G57" s="137"/>
      <c r="H57" s="137"/>
      <c r="I57" s="137">
        <f>'IO01 IO01 Pol'!G8</f>
        <v>0</v>
      </c>
      <c r="J57" s="133" t="str">
        <f>IF(I68=0,"",I57/I68*100)</f>
        <v/>
      </c>
    </row>
    <row r="58" spans="1:10" ht="36.75" customHeight="1" x14ac:dyDescent="0.2">
      <c r="A58" s="124"/>
      <c r="B58" s="129" t="s">
        <v>65</v>
      </c>
      <c r="C58" s="242" t="s">
        <v>66</v>
      </c>
      <c r="D58" s="243"/>
      <c r="E58" s="243"/>
      <c r="F58" s="136" t="s">
        <v>24</v>
      </c>
      <c r="G58" s="137"/>
      <c r="H58" s="137"/>
      <c r="I58" s="137">
        <f>'IO01 IO01 Pol'!G107</f>
        <v>0</v>
      </c>
      <c r="J58" s="133" t="str">
        <f>IF(I68=0,"",I58/I68*100)</f>
        <v/>
      </c>
    </row>
    <row r="59" spans="1:10" ht="36.75" customHeight="1" x14ac:dyDescent="0.2">
      <c r="A59" s="124"/>
      <c r="B59" s="129" t="s">
        <v>67</v>
      </c>
      <c r="C59" s="242" t="s">
        <v>68</v>
      </c>
      <c r="D59" s="243"/>
      <c r="E59" s="243"/>
      <c r="F59" s="136" t="s">
        <v>24</v>
      </c>
      <c r="G59" s="137"/>
      <c r="H59" s="137"/>
      <c r="I59" s="137">
        <f>'IO01 IO01 Pol'!G112</f>
        <v>0</v>
      </c>
      <c r="J59" s="133" t="str">
        <f>IF(I68=0,"",I59/I68*100)</f>
        <v/>
      </c>
    </row>
    <row r="60" spans="1:10" ht="36.75" customHeight="1" x14ac:dyDescent="0.2">
      <c r="A60" s="124"/>
      <c r="B60" s="129" t="s">
        <v>69</v>
      </c>
      <c r="C60" s="242" t="s">
        <v>70</v>
      </c>
      <c r="D60" s="243"/>
      <c r="E60" s="243"/>
      <c r="F60" s="136" t="s">
        <v>24</v>
      </c>
      <c r="G60" s="137"/>
      <c r="H60" s="137"/>
      <c r="I60" s="137">
        <f>'IO01 IO01 Pol'!G119</f>
        <v>0</v>
      </c>
      <c r="J60" s="133" t="str">
        <f>IF(I68=0,"",I60/I68*100)</f>
        <v/>
      </c>
    </row>
    <row r="61" spans="1:10" ht="36.75" customHeight="1" x14ac:dyDescent="0.2">
      <c r="A61" s="124"/>
      <c r="B61" s="129" t="s">
        <v>71</v>
      </c>
      <c r="C61" s="242" t="s">
        <v>72</v>
      </c>
      <c r="D61" s="243"/>
      <c r="E61" s="243"/>
      <c r="F61" s="136" t="s">
        <v>24</v>
      </c>
      <c r="G61" s="137"/>
      <c r="H61" s="137"/>
      <c r="I61" s="137">
        <f>'IO01 IO01 Pol'!G184</f>
        <v>0</v>
      </c>
      <c r="J61" s="133" t="str">
        <f>IF(I68=0,"",I61/I68*100)</f>
        <v/>
      </c>
    </row>
    <row r="62" spans="1:10" ht="36.75" customHeight="1" x14ac:dyDescent="0.2">
      <c r="A62" s="124"/>
      <c r="B62" s="129" t="s">
        <v>73</v>
      </c>
      <c r="C62" s="242" t="s">
        <v>74</v>
      </c>
      <c r="D62" s="243"/>
      <c r="E62" s="243"/>
      <c r="F62" s="136" t="s">
        <v>24</v>
      </c>
      <c r="G62" s="137"/>
      <c r="H62" s="137"/>
      <c r="I62" s="137">
        <f>'IO01 IO01 Pol'!G193</f>
        <v>0</v>
      </c>
      <c r="J62" s="133" t="str">
        <f>IF(I68=0,"",I62/I68*100)</f>
        <v/>
      </c>
    </row>
    <row r="63" spans="1:10" ht="36.75" customHeight="1" x14ac:dyDescent="0.2">
      <c r="A63" s="124"/>
      <c r="B63" s="129" t="s">
        <v>75</v>
      </c>
      <c r="C63" s="242" t="s">
        <v>76</v>
      </c>
      <c r="D63" s="243"/>
      <c r="E63" s="243"/>
      <c r="F63" s="136" t="s">
        <v>24</v>
      </c>
      <c r="G63" s="137"/>
      <c r="H63" s="137"/>
      <c r="I63" s="137">
        <f>'IO01 IO01 Pol'!G274</f>
        <v>0</v>
      </c>
      <c r="J63" s="133" t="str">
        <f>IF(I68=0,"",I63/I68*100)</f>
        <v/>
      </c>
    </row>
    <row r="64" spans="1:10" ht="36.75" customHeight="1" x14ac:dyDescent="0.2">
      <c r="A64" s="124"/>
      <c r="B64" s="129" t="s">
        <v>77</v>
      </c>
      <c r="C64" s="242" t="s">
        <v>78</v>
      </c>
      <c r="D64" s="243"/>
      <c r="E64" s="243"/>
      <c r="F64" s="136" t="s">
        <v>24</v>
      </c>
      <c r="G64" s="137"/>
      <c r="H64" s="137"/>
      <c r="I64" s="137">
        <f>'IO01 IO01 Pol'!G279</f>
        <v>0</v>
      </c>
      <c r="J64" s="133" t="str">
        <f>IF(I68=0,"",I64/I68*100)</f>
        <v/>
      </c>
    </row>
    <row r="65" spans="1:10" ht="36.75" customHeight="1" x14ac:dyDescent="0.2">
      <c r="A65" s="124"/>
      <c r="B65" s="129" t="s">
        <v>79</v>
      </c>
      <c r="C65" s="242" t="s">
        <v>80</v>
      </c>
      <c r="D65" s="243"/>
      <c r="E65" s="243"/>
      <c r="F65" s="136" t="s">
        <v>25</v>
      </c>
      <c r="G65" s="137"/>
      <c r="H65" s="137"/>
      <c r="I65" s="137">
        <f>'IO01 IO01 Pol'!G283</f>
        <v>0</v>
      </c>
      <c r="J65" s="133" t="str">
        <f>IF(I68=0,"",I65/I68*100)</f>
        <v/>
      </c>
    </row>
    <row r="66" spans="1:10" ht="36.75" customHeight="1" x14ac:dyDescent="0.2">
      <c r="A66" s="124"/>
      <c r="B66" s="129" t="s">
        <v>81</v>
      </c>
      <c r="C66" s="242" t="s">
        <v>27</v>
      </c>
      <c r="D66" s="243"/>
      <c r="E66" s="243"/>
      <c r="F66" s="136" t="s">
        <v>81</v>
      </c>
      <c r="G66" s="137"/>
      <c r="H66" s="137"/>
      <c r="I66" s="137">
        <f>'ON + VN ON + VN Naklady'!G8</f>
        <v>0</v>
      </c>
      <c r="J66" s="133" t="str">
        <f>IF(I68=0,"",I66/I68*100)</f>
        <v/>
      </c>
    </row>
    <row r="67" spans="1:10" ht="36.75" customHeight="1" x14ac:dyDescent="0.2">
      <c r="A67" s="124"/>
      <c r="B67" s="129" t="s">
        <v>82</v>
      </c>
      <c r="C67" s="242" t="s">
        <v>28</v>
      </c>
      <c r="D67" s="243"/>
      <c r="E67" s="243"/>
      <c r="F67" s="136" t="s">
        <v>82</v>
      </c>
      <c r="G67" s="137"/>
      <c r="H67" s="137"/>
      <c r="I67" s="137">
        <f>'ON + VN ON + VN Naklady'!G20</f>
        <v>0</v>
      </c>
      <c r="J67" s="133" t="str">
        <f>IF(I68=0,"",I67/I68*100)</f>
        <v/>
      </c>
    </row>
    <row r="68" spans="1:10" ht="25.5" customHeight="1" x14ac:dyDescent="0.2">
      <c r="A68" s="125"/>
      <c r="B68" s="130" t="s">
        <v>1</v>
      </c>
      <c r="C68" s="131"/>
      <c r="D68" s="132"/>
      <c r="E68" s="132"/>
      <c r="F68" s="138"/>
      <c r="G68" s="139"/>
      <c r="H68" s="139"/>
      <c r="I68" s="139">
        <f>SUM(I57:I67)</f>
        <v>0</v>
      </c>
      <c r="J68" s="134">
        <f>SUM(J57:J67)</f>
        <v>0</v>
      </c>
    </row>
    <row r="69" spans="1:10" x14ac:dyDescent="0.2">
      <c r="F69" s="84"/>
      <c r="G69" s="84"/>
      <c r="H69" s="84"/>
      <c r="I69" s="84"/>
      <c r="J69" s="135"/>
    </row>
    <row r="70" spans="1:10" x14ac:dyDescent="0.2">
      <c r="F70" s="84"/>
      <c r="G70" s="84"/>
      <c r="H70" s="84"/>
      <c r="I70" s="84"/>
      <c r="J70" s="135"/>
    </row>
    <row r="71" spans="1:10" x14ac:dyDescent="0.2">
      <c r="F71" s="84"/>
      <c r="G71" s="84"/>
      <c r="H71" s="84"/>
      <c r="I71" s="84"/>
      <c r="J71" s="135"/>
    </row>
  </sheetData>
  <sheetProtection algorithmName="SHA-512" hashValue="We3td+B/pW94UuBS2Lv8mARZMq8gnG92TtwjGcHWHfVWooRocSTku+sB9ZlKZR2mhtsvTvP3NN6Pttqa9rOmfw==" saltValue="tXxMS+fuEr4mmWdfMtjV9Q==" spinCount="100000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V8WDRT1ZzqO3wOtHXl6Qf4uXm6M1EG17LBVPVVa0Mb9EpQMaW5P9T4pbOUPF4Sox+tYiW3UZgV0jf4j9Y2vjqg==" saltValue="9Y+Ev4X2mVyH2JuEGAU1b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53" t="s">
        <v>166</v>
      </c>
      <c r="B1" s="253"/>
      <c r="C1" s="253"/>
      <c r="D1" s="253"/>
      <c r="E1" s="253"/>
      <c r="F1" s="253"/>
      <c r="G1" s="253"/>
      <c r="AG1" t="s">
        <v>84</v>
      </c>
    </row>
    <row r="2" spans="1:60" ht="24.95" customHeight="1" x14ac:dyDescent="0.2">
      <c r="A2" s="50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85</v>
      </c>
    </row>
    <row r="3" spans="1:60" ht="24.95" customHeight="1" x14ac:dyDescent="0.2">
      <c r="A3" s="50" t="s">
        <v>8</v>
      </c>
      <c r="B3" s="49" t="s">
        <v>49</v>
      </c>
      <c r="C3" s="254" t="s">
        <v>50</v>
      </c>
      <c r="D3" s="255"/>
      <c r="E3" s="255"/>
      <c r="F3" s="255"/>
      <c r="G3" s="256"/>
      <c r="AC3" s="122" t="s">
        <v>167</v>
      </c>
      <c r="AG3" t="s">
        <v>87</v>
      </c>
    </row>
    <row r="4" spans="1:60" ht="24.95" customHeight="1" x14ac:dyDescent="0.2">
      <c r="A4" s="141" t="s">
        <v>9</v>
      </c>
      <c r="B4" s="142" t="s">
        <v>49</v>
      </c>
      <c r="C4" s="257" t="s">
        <v>50</v>
      </c>
      <c r="D4" s="258"/>
      <c r="E4" s="258"/>
      <c r="F4" s="258"/>
      <c r="G4" s="259"/>
      <c r="AG4" t="s">
        <v>88</v>
      </c>
    </row>
    <row r="5" spans="1:60" x14ac:dyDescent="0.2">
      <c r="D5" s="10"/>
    </row>
    <row r="6" spans="1:60" ht="38.25" x14ac:dyDescent="0.2">
      <c r="A6" s="144" t="s">
        <v>89</v>
      </c>
      <c r="B6" s="146" t="s">
        <v>90</v>
      </c>
      <c r="C6" s="146" t="s">
        <v>91</v>
      </c>
      <c r="D6" s="145" t="s">
        <v>92</v>
      </c>
      <c r="E6" s="144" t="s">
        <v>93</v>
      </c>
      <c r="F6" s="143" t="s">
        <v>94</v>
      </c>
      <c r="G6" s="144" t="s">
        <v>29</v>
      </c>
      <c r="H6" s="147" t="s">
        <v>30</v>
      </c>
      <c r="I6" s="147" t="s">
        <v>95</v>
      </c>
      <c r="J6" s="147" t="s">
        <v>31</v>
      </c>
      <c r="K6" s="147" t="s">
        <v>96</v>
      </c>
      <c r="L6" s="147" t="s">
        <v>97</v>
      </c>
      <c r="M6" s="147" t="s">
        <v>98</v>
      </c>
      <c r="N6" s="147" t="s">
        <v>99</v>
      </c>
      <c r="O6" s="147" t="s">
        <v>100</v>
      </c>
      <c r="P6" s="147" t="s">
        <v>101</v>
      </c>
      <c r="Q6" s="147" t="s">
        <v>102</v>
      </c>
      <c r="R6" s="147" t="s">
        <v>103</v>
      </c>
      <c r="S6" s="147" t="s">
        <v>104</v>
      </c>
      <c r="T6" s="147" t="s">
        <v>105</v>
      </c>
      <c r="U6" s="147" t="s">
        <v>106</v>
      </c>
      <c r="V6" s="147" t="s">
        <v>107</v>
      </c>
      <c r="W6" s="147" t="s">
        <v>108</v>
      </c>
      <c r="X6" s="147" t="s">
        <v>109</v>
      </c>
      <c r="Y6" s="147" t="s">
        <v>110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111</v>
      </c>
      <c r="B8" s="161" t="s">
        <v>63</v>
      </c>
      <c r="C8" s="175" t="s">
        <v>64</v>
      </c>
      <c r="D8" s="162"/>
      <c r="E8" s="163"/>
      <c r="F8" s="164"/>
      <c r="G8" s="164">
        <f>SUMIF(AG9:AG106,"&lt;&gt;NOR",G9:G106)</f>
        <v>0</v>
      </c>
      <c r="H8" s="164"/>
      <c r="I8" s="164">
        <f>SUM(I9:I106)</f>
        <v>0</v>
      </c>
      <c r="J8" s="164"/>
      <c r="K8" s="164">
        <f>SUM(K9:K106)</f>
        <v>0</v>
      </c>
      <c r="L8" s="164"/>
      <c r="M8" s="164">
        <f>SUM(M9:M106)</f>
        <v>0</v>
      </c>
      <c r="N8" s="163"/>
      <c r="O8" s="163">
        <f>SUM(O9:O106)</f>
        <v>129.92000000000002</v>
      </c>
      <c r="P8" s="163"/>
      <c r="Q8" s="163">
        <f>SUM(Q9:Q106)</f>
        <v>0</v>
      </c>
      <c r="R8" s="164"/>
      <c r="S8" s="164"/>
      <c r="T8" s="165"/>
      <c r="U8" s="159"/>
      <c r="V8" s="159">
        <f>SUM(V9:V106)</f>
        <v>696.26</v>
      </c>
      <c r="W8" s="159"/>
      <c r="X8" s="159"/>
      <c r="Y8" s="159"/>
      <c r="AG8" t="s">
        <v>112</v>
      </c>
    </row>
    <row r="9" spans="1:60" ht="22.5" outlineLevel="1" x14ac:dyDescent="0.2">
      <c r="A9" s="167">
        <v>1</v>
      </c>
      <c r="B9" s="168" t="s">
        <v>168</v>
      </c>
      <c r="C9" s="176" t="s">
        <v>169</v>
      </c>
      <c r="D9" s="169" t="s">
        <v>170</v>
      </c>
      <c r="E9" s="170">
        <v>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171</v>
      </c>
      <c r="S9" s="172" t="s">
        <v>116</v>
      </c>
      <c r="T9" s="173" t="s">
        <v>116</v>
      </c>
      <c r="U9" s="158">
        <v>0.2</v>
      </c>
      <c r="V9" s="158">
        <f>ROUND(E9*U9,2)</f>
        <v>0.4</v>
      </c>
      <c r="W9" s="158"/>
      <c r="X9" s="158" t="s">
        <v>172</v>
      </c>
      <c r="Y9" s="158" t="s">
        <v>119</v>
      </c>
      <c r="Z9" s="148"/>
      <c r="AA9" s="148"/>
      <c r="AB9" s="148"/>
      <c r="AC9" s="148"/>
      <c r="AD9" s="148"/>
      <c r="AE9" s="148"/>
      <c r="AF9" s="148"/>
      <c r="AG9" s="148" t="s">
        <v>173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2" x14ac:dyDescent="0.2">
      <c r="A10" s="155"/>
      <c r="B10" s="156"/>
      <c r="C10" s="249" t="s">
        <v>174</v>
      </c>
      <c r="D10" s="250"/>
      <c r="E10" s="250"/>
      <c r="F10" s="250"/>
      <c r="G10" s="250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175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4" t="str">
        <f>C10</f>
        <v>na vzdálenost od hladiny vody v jímce po výšku roviny proložené osou nejvyššího bodu výtlačného potrubí. Včetně odpadní potrubí v délce do 20 m.</v>
      </c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9" t="s">
        <v>176</v>
      </c>
      <c r="D11" s="180"/>
      <c r="E11" s="181">
        <v>2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177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7">
        <v>2</v>
      </c>
      <c r="B12" s="168" t="s">
        <v>178</v>
      </c>
      <c r="C12" s="176" t="s">
        <v>179</v>
      </c>
      <c r="D12" s="169" t="s">
        <v>180</v>
      </c>
      <c r="E12" s="170">
        <v>7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 t="s">
        <v>171</v>
      </c>
      <c r="S12" s="172" t="s">
        <v>116</v>
      </c>
      <c r="T12" s="173" t="s">
        <v>116</v>
      </c>
      <c r="U12" s="158">
        <v>0</v>
      </c>
      <c r="V12" s="158">
        <f>ROUND(E12*U12,2)</f>
        <v>0</v>
      </c>
      <c r="W12" s="158"/>
      <c r="X12" s="158" t="s">
        <v>172</v>
      </c>
      <c r="Y12" s="158" t="s">
        <v>119</v>
      </c>
      <c r="Z12" s="148"/>
      <c r="AA12" s="148"/>
      <c r="AB12" s="148"/>
      <c r="AC12" s="148"/>
      <c r="AD12" s="148"/>
      <c r="AE12" s="148"/>
      <c r="AF12" s="148"/>
      <c r="AG12" s="148" t="s">
        <v>173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2" x14ac:dyDescent="0.2">
      <c r="A13" s="155"/>
      <c r="B13" s="156"/>
      <c r="C13" s="249" t="s">
        <v>181</v>
      </c>
      <c r="D13" s="250"/>
      <c r="E13" s="250"/>
      <c r="F13" s="250"/>
      <c r="G13" s="250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175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4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89" t="s">
        <v>182</v>
      </c>
      <c r="D14" s="180"/>
      <c r="E14" s="181">
        <v>7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177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7">
        <v>3</v>
      </c>
      <c r="B15" s="168" t="s">
        <v>183</v>
      </c>
      <c r="C15" s="176" t="s">
        <v>184</v>
      </c>
      <c r="D15" s="169" t="s">
        <v>185</v>
      </c>
      <c r="E15" s="170">
        <v>204.96045000000001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 t="s">
        <v>171</v>
      </c>
      <c r="S15" s="172" t="s">
        <v>116</v>
      </c>
      <c r="T15" s="173" t="s">
        <v>116</v>
      </c>
      <c r="U15" s="158">
        <v>0.16</v>
      </c>
      <c r="V15" s="158">
        <f>ROUND(E15*U15,2)</f>
        <v>32.79</v>
      </c>
      <c r="W15" s="158"/>
      <c r="X15" s="158" t="s">
        <v>172</v>
      </c>
      <c r="Y15" s="158" t="s">
        <v>119</v>
      </c>
      <c r="Z15" s="148"/>
      <c r="AA15" s="148"/>
      <c r="AB15" s="148"/>
      <c r="AC15" s="148"/>
      <c r="AD15" s="148"/>
      <c r="AE15" s="148"/>
      <c r="AF15" s="148"/>
      <c r="AG15" s="148" t="s">
        <v>173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3.75" outlineLevel="2" x14ac:dyDescent="0.2">
      <c r="A16" s="155"/>
      <c r="B16" s="156"/>
      <c r="C16" s="249" t="s">
        <v>186</v>
      </c>
      <c r="D16" s="250"/>
      <c r="E16" s="250"/>
      <c r="F16" s="250"/>
      <c r="G16" s="250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175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74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9" t="s">
        <v>187</v>
      </c>
      <c r="D17" s="180"/>
      <c r="E17" s="181"/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177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89" t="s">
        <v>188</v>
      </c>
      <c r="D18" s="180"/>
      <c r="E18" s="181">
        <v>196.58595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177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2">
      <c r="A19" s="155"/>
      <c r="B19" s="156"/>
      <c r="C19" s="189" t="s">
        <v>189</v>
      </c>
      <c r="D19" s="180"/>
      <c r="E19" s="181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177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2">
      <c r="A20" s="155"/>
      <c r="B20" s="156"/>
      <c r="C20" s="189" t="s">
        <v>190</v>
      </c>
      <c r="D20" s="180"/>
      <c r="E20" s="181"/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177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2">
      <c r="A21" s="155"/>
      <c r="B21" s="156"/>
      <c r="C21" s="189" t="s">
        <v>191</v>
      </c>
      <c r="D21" s="180"/>
      <c r="E21" s="181">
        <v>38.030999999999999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177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3" x14ac:dyDescent="0.2">
      <c r="A22" s="155"/>
      <c r="B22" s="156"/>
      <c r="C22" s="189" t="s">
        <v>192</v>
      </c>
      <c r="D22" s="180"/>
      <c r="E22" s="181">
        <v>21.818999999999999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177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">
      <c r="A23" s="155"/>
      <c r="B23" s="156"/>
      <c r="C23" s="189" t="s">
        <v>189</v>
      </c>
      <c r="D23" s="180"/>
      <c r="E23" s="181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177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189" t="s">
        <v>193</v>
      </c>
      <c r="D24" s="180"/>
      <c r="E24" s="181">
        <v>-42.025500000000001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177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3" x14ac:dyDescent="0.2">
      <c r="A25" s="155"/>
      <c r="B25" s="156"/>
      <c r="C25" s="189" t="s">
        <v>194</v>
      </c>
      <c r="D25" s="180"/>
      <c r="E25" s="181">
        <v>-9.4499999999999993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177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7">
        <v>4</v>
      </c>
      <c r="B26" s="168" t="s">
        <v>195</v>
      </c>
      <c r="C26" s="176" t="s">
        <v>196</v>
      </c>
      <c r="D26" s="169" t="s">
        <v>185</v>
      </c>
      <c r="E26" s="170">
        <v>204.96045000000001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2" t="s">
        <v>171</v>
      </c>
      <c r="S26" s="172" t="s">
        <v>116</v>
      </c>
      <c r="T26" s="173" t="s">
        <v>116</v>
      </c>
      <c r="U26" s="158">
        <v>8.4000000000000005E-2</v>
      </c>
      <c r="V26" s="158">
        <f>ROUND(E26*U26,2)</f>
        <v>17.22</v>
      </c>
      <c r="W26" s="158"/>
      <c r="X26" s="158" t="s">
        <v>172</v>
      </c>
      <c r="Y26" s="158" t="s">
        <v>119</v>
      </c>
      <c r="Z26" s="148"/>
      <c r="AA26" s="148"/>
      <c r="AB26" s="148"/>
      <c r="AC26" s="148"/>
      <c r="AD26" s="148"/>
      <c r="AE26" s="148"/>
      <c r="AF26" s="148"/>
      <c r="AG26" s="148" t="s">
        <v>173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2" x14ac:dyDescent="0.2">
      <c r="A27" s="155"/>
      <c r="B27" s="156"/>
      <c r="C27" s="249" t="s">
        <v>186</v>
      </c>
      <c r="D27" s="250"/>
      <c r="E27" s="250"/>
      <c r="F27" s="250"/>
      <c r="G27" s="250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175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74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189" t="s">
        <v>197</v>
      </c>
      <c r="D28" s="180"/>
      <c r="E28" s="181">
        <v>204.96045000000001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177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7">
        <v>5</v>
      </c>
      <c r="B29" s="168" t="s">
        <v>198</v>
      </c>
      <c r="C29" s="176" t="s">
        <v>199</v>
      </c>
      <c r="D29" s="169" t="s">
        <v>185</v>
      </c>
      <c r="E29" s="170">
        <v>27.127649999999999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 t="s">
        <v>171</v>
      </c>
      <c r="S29" s="172" t="s">
        <v>116</v>
      </c>
      <c r="T29" s="173" t="s">
        <v>116</v>
      </c>
      <c r="U29" s="158">
        <v>3.53</v>
      </c>
      <c r="V29" s="158">
        <f>ROUND(E29*U29,2)</f>
        <v>95.76</v>
      </c>
      <c r="W29" s="158"/>
      <c r="X29" s="158" t="s">
        <v>172</v>
      </c>
      <c r="Y29" s="158" t="s">
        <v>119</v>
      </c>
      <c r="Z29" s="148"/>
      <c r="AA29" s="148"/>
      <c r="AB29" s="148"/>
      <c r="AC29" s="148"/>
      <c r="AD29" s="148"/>
      <c r="AE29" s="148"/>
      <c r="AF29" s="148"/>
      <c r="AG29" s="148" t="s">
        <v>173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249" t="s">
        <v>200</v>
      </c>
      <c r="D30" s="250"/>
      <c r="E30" s="250"/>
      <c r="F30" s="250"/>
      <c r="G30" s="250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175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9" t="s">
        <v>187</v>
      </c>
      <c r="D31" s="180"/>
      <c r="E31" s="181"/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177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89" t="s">
        <v>201</v>
      </c>
      <c r="D32" s="180"/>
      <c r="E32" s="181">
        <v>27.127649999999999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177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67">
        <v>6</v>
      </c>
      <c r="B33" s="168" t="s">
        <v>202</v>
      </c>
      <c r="C33" s="176" t="s">
        <v>203</v>
      </c>
      <c r="D33" s="169" t="s">
        <v>204</v>
      </c>
      <c r="E33" s="170">
        <v>526.75199999999995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9.7999999999999997E-4</v>
      </c>
      <c r="O33" s="170">
        <f>ROUND(E33*N33,2)</f>
        <v>0.52</v>
      </c>
      <c r="P33" s="170">
        <v>0</v>
      </c>
      <c r="Q33" s="170">
        <f>ROUND(E33*P33,2)</f>
        <v>0</v>
      </c>
      <c r="R33" s="172" t="s">
        <v>171</v>
      </c>
      <c r="S33" s="172" t="s">
        <v>116</v>
      </c>
      <c r="T33" s="173" t="s">
        <v>116</v>
      </c>
      <c r="U33" s="158">
        <v>0.24</v>
      </c>
      <c r="V33" s="158">
        <f>ROUND(E33*U33,2)</f>
        <v>126.42</v>
      </c>
      <c r="W33" s="158"/>
      <c r="X33" s="158" t="s">
        <v>172</v>
      </c>
      <c r="Y33" s="158" t="s">
        <v>119</v>
      </c>
      <c r="Z33" s="148"/>
      <c r="AA33" s="148"/>
      <c r="AB33" s="148"/>
      <c r="AC33" s="148"/>
      <c r="AD33" s="148"/>
      <c r="AE33" s="148"/>
      <c r="AF33" s="148"/>
      <c r="AG33" s="148" t="s">
        <v>173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49" t="s">
        <v>205</v>
      </c>
      <c r="D34" s="250"/>
      <c r="E34" s="250"/>
      <c r="F34" s="250"/>
      <c r="G34" s="250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175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189" t="s">
        <v>206</v>
      </c>
      <c r="D35" s="180"/>
      <c r="E35" s="181"/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177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3" x14ac:dyDescent="0.2">
      <c r="A36" s="155"/>
      <c r="B36" s="156"/>
      <c r="C36" s="189" t="s">
        <v>207</v>
      </c>
      <c r="D36" s="180"/>
      <c r="E36" s="181">
        <v>49.323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177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3" x14ac:dyDescent="0.2">
      <c r="A37" s="155"/>
      <c r="B37" s="156"/>
      <c r="C37" s="189" t="s">
        <v>208</v>
      </c>
      <c r="D37" s="180"/>
      <c r="E37" s="181">
        <v>357.42899999999997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177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3" x14ac:dyDescent="0.2">
      <c r="A38" s="155"/>
      <c r="B38" s="156"/>
      <c r="C38" s="189" t="s">
        <v>209</v>
      </c>
      <c r="D38" s="180"/>
      <c r="E38" s="181">
        <v>5.04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177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3" x14ac:dyDescent="0.2">
      <c r="A39" s="155"/>
      <c r="B39" s="156"/>
      <c r="C39" s="189" t="s">
        <v>210</v>
      </c>
      <c r="D39" s="180"/>
      <c r="E39" s="181">
        <v>5.28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177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3" x14ac:dyDescent="0.2">
      <c r="A40" s="155"/>
      <c r="B40" s="156"/>
      <c r="C40" s="189" t="s">
        <v>211</v>
      </c>
      <c r="D40" s="180"/>
      <c r="E40" s="181">
        <v>12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177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189" t="s">
        <v>212</v>
      </c>
      <c r="D41" s="180"/>
      <c r="E41" s="181">
        <v>9.84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177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2">
      <c r="A42" s="155"/>
      <c r="B42" s="156"/>
      <c r="C42" s="189" t="s">
        <v>213</v>
      </c>
      <c r="D42" s="180"/>
      <c r="E42" s="181">
        <v>6.84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177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">
      <c r="A43" s="155"/>
      <c r="B43" s="156"/>
      <c r="C43" s="189" t="s">
        <v>214</v>
      </c>
      <c r="D43" s="180"/>
      <c r="E43" s="181">
        <v>7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177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">
      <c r="A44" s="155"/>
      <c r="B44" s="156"/>
      <c r="C44" s="189" t="s">
        <v>215</v>
      </c>
      <c r="D44" s="180"/>
      <c r="E44" s="181">
        <v>10.8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177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">
      <c r="A45" s="155"/>
      <c r="B45" s="156"/>
      <c r="C45" s="189" t="s">
        <v>216</v>
      </c>
      <c r="D45" s="180"/>
      <c r="E45" s="181">
        <v>10.4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177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2">
      <c r="A46" s="155"/>
      <c r="B46" s="156"/>
      <c r="C46" s="189" t="s">
        <v>217</v>
      </c>
      <c r="D46" s="180"/>
      <c r="E46" s="181">
        <v>28.8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177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3" x14ac:dyDescent="0.2">
      <c r="A47" s="155"/>
      <c r="B47" s="156"/>
      <c r="C47" s="189" t="s">
        <v>218</v>
      </c>
      <c r="D47" s="180"/>
      <c r="E47" s="181">
        <v>24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177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7">
        <v>7</v>
      </c>
      <c r="B48" s="168" t="s">
        <v>219</v>
      </c>
      <c r="C48" s="176" t="s">
        <v>220</v>
      </c>
      <c r="D48" s="169" t="s">
        <v>204</v>
      </c>
      <c r="E48" s="170">
        <v>176.7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0">
        <v>6.2199999999999998E-3</v>
      </c>
      <c r="O48" s="170">
        <f>ROUND(E48*N48,2)</f>
        <v>1.1000000000000001</v>
      </c>
      <c r="P48" s="170">
        <v>0</v>
      </c>
      <c r="Q48" s="170">
        <f>ROUND(E48*P48,2)</f>
        <v>0</v>
      </c>
      <c r="R48" s="172" t="s">
        <v>171</v>
      </c>
      <c r="S48" s="172" t="s">
        <v>116</v>
      </c>
      <c r="T48" s="173" t="s">
        <v>116</v>
      </c>
      <c r="U48" s="158">
        <v>0.83</v>
      </c>
      <c r="V48" s="158">
        <f>ROUND(E48*U48,2)</f>
        <v>146.66</v>
      </c>
      <c r="W48" s="158"/>
      <c r="X48" s="158" t="s">
        <v>172</v>
      </c>
      <c r="Y48" s="158" t="s">
        <v>119</v>
      </c>
      <c r="Z48" s="148"/>
      <c r="AA48" s="148"/>
      <c r="AB48" s="148"/>
      <c r="AC48" s="148"/>
      <c r="AD48" s="148"/>
      <c r="AE48" s="148"/>
      <c r="AF48" s="148"/>
      <c r="AG48" s="148" t="s">
        <v>221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49" t="s">
        <v>205</v>
      </c>
      <c r="D49" s="250"/>
      <c r="E49" s="250"/>
      <c r="F49" s="250"/>
      <c r="G49" s="250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175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189" t="s">
        <v>206</v>
      </c>
      <c r="D50" s="180"/>
      <c r="E50" s="181"/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177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3" x14ac:dyDescent="0.2">
      <c r="A51" s="155"/>
      <c r="B51" s="156"/>
      <c r="C51" s="189" t="s">
        <v>222</v>
      </c>
      <c r="D51" s="180"/>
      <c r="E51" s="181">
        <v>112.282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177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3" x14ac:dyDescent="0.2">
      <c r="A52" s="155"/>
      <c r="B52" s="156"/>
      <c r="C52" s="189" t="s">
        <v>223</v>
      </c>
      <c r="D52" s="180"/>
      <c r="E52" s="181">
        <v>64.418000000000006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177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7">
        <v>8</v>
      </c>
      <c r="B53" s="168" t="s">
        <v>224</v>
      </c>
      <c r="C53" s="176" t="s">
        <v>225</v>
      </c>
      <c r="D53" s="169" t="s">
        <v>204</v>
      </c>
      <c r="E53" s="170">
        <v>526.75199999999995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0">
        <v>0</v>
      </c>
      <c r="O53" s="170">
        <f>ROUND(E53*N53,2)</f>
        <v>0</v>
      </c>
      <c r="P53" s="170">
        <v>0</v>
      </c>
      <c r="Q53" s="170">
        <f>ROUND(E53*P53,2)</f>
        <v>0</v>
      </c>
      <c r="R53" s="172" t="s">
        <v>171</v>
      </c>
      <c r="S53" s="172" t="s">
        <v>116</v>
      </c>
      <c r="T53" s="173" t="s">
        <v>116</v>
      </c>
      <c r="U53" s="158">
        <v>7.0000000000000007E-2</v>
      </c>
      <c r="V53" s="158">
        <f>ROUND(E53*U53,2)</f>
        <v>36.869999999999997</v>
      </c>
      <c r="W53" s="158"/>
      <c r="X53" s="158" t="s">
        <v>172</v>
      </c>
      <c r="Y53" s="158" t="s">
        <v>119</v>
      </c>
      <c r="Z53" s="148"/>
      <c r="AA53" s="148"/>
      <c r="AB53" s="148"/>
      <c r="AC53" s="148"/>
      <c r="AD53" s="148"/>
      <c r="AE53" s="148"/>
      <c r="AF53" s="148"/>
      <c r="AG53" s="148" t="s">
        <v>173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249" t="s">
        <v>226</v>
      </c>
      <c r="D54" s="250"/>
      <c r="E54" s="250"/>
      <c r="F54" s="250"/>
      <c r="G54" s="250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175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189" t="s">
        <v>227</v>
      </c>
      <c r="D55" s="180"/>
      <c r="E55" s="181">
        <v>526.75199999999995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177</v>
      </c>
      <c r="AH55" s="148">
        <v>5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7">
        <v>9</v>
      </c>
      <c r="B56" s="168" t="s">
        <v>228</v>
      </c>
      <c r="C56" s="176" t="s">
        <v>229</v>
      </c>
      <c r="D56" s="169" t="s">
        <v>204</v>
      </c>
      <c r="E56" s="170">
        <v>176.7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0">
        <v>0</v>
      </c>
      <c r="O56" s="170">
        <f>ROUND(E56*N56,2)</f>
        <v>0</v>
      </c>
      <c r="P56" s="170">
        <v>0</v>
      </c>
      <c r="Q56" s="170">
        <f>ROUND(E56*P56,2)</f>
        <v>0</v>
      </c>
      <c r="R56" s="172" t="s">
        <v>171</v>
      </c>
      <c r="S56" s="172" t="s">
        <v>116</v>
      </c>
      <c r="T56" s="173" t="s">
        <v>116</v>
      </c>
      <c r="U56" s="158">
        <v>0.35599999999999998</v>
      </c>
      <c r="V56" s="158">
        <f>ROUND(E56*U56,2)</f>
        <v>62.91</v>
      </c>
      <c r="W56" s="158"/>
      <c r="X56" s="158" t="s">
        <v>172</v>
      </c>
      <c r="Y56" s="158" t="s">
        <v>119</v>
      </c>
      <c r="Z56" s="148"/>
      <c r="AA56" s="148"/>
      <c r="AB56" s="148"/>
      <c r="AC56" s="148"/>
      <c r="AD56" s="148"/>
      <c r="AE56" s="148"/>
      <c r="AF56" s="148"/>
      <c r="AG56" s="148" t="s">
        <v>221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249" t="s">
        <v>226</v>
      </c>
      <c r="D57" s="250"/>
      <c r="E57" s="250"/>
      <c r="F57" s="250"/>
      <c r="G57" s="250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175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189" t="s">
        <v>230</v>
      </c>
      <c r="D58" s="180"/>
      <c r="E58" s="181">
        <v>176.7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177</v>
      </c>
      <c r="AH58" s="148">
        <v>5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7">
        <v>10</v>
      </c>
      <c r="B59" s="168" t="s">
        <v>231</v>
      </c>
      <c r="C59" s="176" t="s">
        <v>232</v>
      </c>
      <c r="D59" s="169" t="s">
        <v>185</v>
      </c>
      <c r="E59" s="170">
        <v>116.04405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0">
        <v>0</v>
      </c>
      <c r="O59" s="170">
        <f>ROUND(E59*N59,2)</f>
        <v>0</v>
      </c>
      <c r="P59" s="170">
        <v>0</v>
      </c>
      <c r="Q59" s="170">
        <f>ROUND(E59*P59,2)</f>
        <v>0</v>
      </c>
      <c r="R59" s="172" t="s">
        <v>171</v>
      </c>
      <c r="S59" s="172" t="s">
        <v>116</v>
      </c>
      <c r="T59" s="173" t="s">
        <v>116</v>
      </c>
      <c r="U59" s="158">
        <v>0.35</v>
      </c>
      <c r="V59" s="158">
        <f>ROUND(E59*U59,2)</f>
        <v>40.619999999999997</v>
      </c>
      <c r="W59" s="158"/>
      <c r="X59" s="158" t="s">
        <v>172</v>
      </c>
      <c r="Y59" s="158" t="s">
        <v>119</v>
      </c>
      <c r="Z59" s="148"/>
      <c r="AA59" s="148"/>
      <c r="AB59" s="148"/>
      <c r="AC59" s="148"/>
      <c r="AD59" s="148"/>
      <c r="AE59" s="148"/>
      <c r="AF59" s="148"/>
      <c r="AG59" s="148" t="s">
        <v>173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249" t="s">
        <v>233</v>
      </c>
      <c r="D60" s="250"/>
      <c r="E60" s="250"/>
      <c r="F60" s="250"/>
      <c r="G60" s="250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175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74" t="str">
        <f>C60</f>
        <v>bez naložení do dopravní nádoby, ale s vyprázdněním dopravní nádoby na hromadu nebo na dopravní prostředek,</v>
      </c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189" t="s">
        <v>234</v>
      </c>
      <c r="D61" s="180"/>
      <c r="E61" s="181"/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177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">
      <c r="A62" s="155"/>
      <c r="B62" s="156"/>
      <c r="C62" s="189" t="s">
        <v>235</v>
      </c>
      <c r="D62" s="180"/>
      <c r="E62" s="181">
        <v>102.48023000000001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177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">
      <c r="A63" s="155"/>
      <c r="B63" s="156"/>
      <c r="C63" s="189" t="s">
        <v>236</v>
      </c>
      <c r="D63" s="180"/>
      <c r="E63" s="181">
        <v>13.563829999999999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177</v>
      </c>
      <c r="AH63" s="148">
        <v>5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67">
        <v>11</v>
      </c>
      <c r="B64" s="168" t="s">
        <v>237</v>
      </c>
      <c r="C64" s="176" t="s">
        <v>238</v>
      </c>
      <c r="D64" s="169" t="s">
        <v>185</v>
      </c>
      <c r="E64" s="170">
        <v>93.009060000000005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0">
        <v>0</v>
      </c>
      <c r="O64" s="170">
        <f>ROUND(E64*N64,2)</f>
        <v>0</v>
      </c>
      <c r="P64" s="170">
        <v>0</v>
      </c>
      <c r="Q64" s="170">
        <f>ROUND(E64*P64,2)</f>
        <v>0</v>
      </c>
      <c r="R64" s="172" t="s">
        <v>171</v>
      </c>
      <c r="S64" s="172" t="s">
        <v>116</v>
      </c>
      <c r="T64" s="173" t="s">
        <v>116</v>
      </c>
      <c r="U64" s="158">
        <v>0.01</v>
      </c>
      <c r="V64" s="158">
        <f>ROUND(E64*U64,2)</f>
        <v>0.93</v>
      </c>
      <c r="W64" s="158"/>
      <c r="X64" s="158" t="s">
        <v>172</v>
      </c>
      <c r="Y64" s="158" t="s">
        <v>119</v>
      </c>
      <c r="Z64" s="148"/>
      <c r="AA64" s="148"/>
      <c r="AB64" s="148"/>
      <c r="AC64" s="148"/>
      <c r="AD64" s="148"/>
      <c r="AE64" s="148"/>
      <c r="AF64" s="148"/>
      <c r="AG64" s="148" t="s">
        <v>173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49" t="s">
        <v>239</v>
      </c>
      <c r="D65" s="250"/>
      <c r="E65" s="250"/>
      <c r="F65" s="250"/>
      <c r="G65" s="250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175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189" t="s">
        <v>240</v>
      </c>
      <c r="D66" s="180"/>
      <c r="E66" s="181"/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177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">
      <c r="A67" s="155"/>
      <c r="B67" s="156"/>
      <c r="C67" s="189" t="s">
        <v>197</v>
      </c>
      <c r="D67" s="180"/>
      <c r="E67" s="181">
        <v>204.96045000000001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177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2">
      <c r="A68" s="155"/>
      <c r="B68" s="156"/>
      <c r="C68" s="189" t="s">
        <v>241</v>
      </c>
      <c r="D68" s="180"/>
      <c r="E68" s="181">
        <v>27.127649999999999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177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3" x14ac:dyDescent="0.2">
      <c r="A69" s="155"/>
      <c r="B69" s="156"/>
      <c r="C69" s="189" t="s">
        <v>189</v>
      </c>
      <c r="D69" s="180"/>
      <c r="E69" s="181"/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177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3" x14ac:dyDescent="0.2">
      <c r="A70" s="155"/>
      <c r="B70" s="156"/>
      <c r="C70" s="189" t="s">
        <v>242</v>
      </c>
      <c r="D70" s="180"/>
      <c r="E70" s="181"/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177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3" x14ac:dyDescent="0.2">
      <c r="A71" s="155"/>
      <c r="B71" s="156"/>
      <c r="C71" s="189" t="s">
        <v>243</v>
      </c>
      <c r="D71" s="180"/>
      <c r="E71" s="181">
        <v>-139.07903999999999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177</v>
      </c>
      <c r="AH71" s="148">
        <v>5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67">
        <v>12</v>
      </c>
      <c r="B72" s="168" t="s">
        <v>244</v>
      </c>
      <c r="C72" s="176" t="s">
        <v>245</v>
      </c>
      <c r="D72" s="169" t="s">
        <v>185</v>
      </c>
      <c r="E72" s="170">
        <v>93.009060000000005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70">
        <v>0</v>
      </c>
      <c r="O72" s="170">
        <f>ROUND(E72*N72,2)</f>
        <v>0</v>
      </c>
      <c r="P72" s="170">
        <v>0</v>
      </c>
      <c r="Q72" s="170">
        <f>ROUND(E72*P72,2)</f>
        <v>0</v>
      </c>
      <c r="R72" s="172" t="s">
        <v>171</v>
      </c>
      <c r="S72" s="172" t="s">
        <v>116</v>
      </c>
      <c r="T72" s="173" t="s">
        <v>116</v>
      </c>
      <c r="U72" s="158">
        <v>0.05</v>
      </c>
      <c r="V72" s="158">
        <f>ROUND(E72*U72,2)</f>
        <v>4.6500000000000004</v>
      </c>
      <c r="W72" s="158"/>
      <c r="X72" s="158" t="s">
        <v>172</v>
      </c>
      <c r="Y72" s="158" t="s">
        <v>119</v>
      </c>
      <c r="Z72" s="148"/>
      <c r="AA72" s="148"/>
      <c r="AB72" s="148"/>
      <c r="AC72" s="148"/>
      <c r="AD72" s="148"/>
      <c r="AE72" s="148"/>
      <c r="AF72" s="148"/>
      <c r="AG72" s="148" t="s">
        <v>173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89" t="s">
        <v>246</v>
      </c>
      <c r="D73" s="180"/>
      <c r="E73" s="181">
        <v>93.009060000000005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177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67">
        <v>13</v>
      </c>
      <c r="B74" s="168" t="s">
        <v>247</v>
      </c>
      <c r="C74" s="176" t="s">
        <v>248</v>
      </c>
      <c r="D74" s="169" t="s">
        <v>185</v>
      </c>
      <c r="E74" s="170">
        <v>93.009060000000005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 t="s">
        <v>171</v>
      </c>
      <c r="S74" s="172" t="s">
        <v>116</v>
      </c>
      <c r="T74" s="173" t="s">
        <v>116</v>
      </c>
      <c r="U74" s="158">
        <v>8.9999999999999993E-3</v>
      </c>
      <c r="V74" s="158">
        <f>ROUND(E74*U74,2)</f>
        <v>0.84</v>
      </c>
      <c r="W74" s="158"/>
      <c r="X74" s="158" t="s">
        <v>172</v>
      </c>
      <c r="Y74" s="158" t="s">
        <v>119</v>
      </c>
      <c r="Z74" s="148"/>
      <c r="AA74" s="148"/>
      <c r="AB74" s="148"/>
      <c r="AC74" s="148"/>
      <c r="AD74" s="148"/>
      <c r="AE74" s="148"/>
      <c r="AF74" s="148"/>
      <c r="AG74" s="148" t="s">
        <v>173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89" t="s">
        <v>246</v>
      </c>
      <c r="D75" s="180"/>
      <c r="E75" s="181">
        <v>93.009060000000005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177</v>
      </c>
      <c r="AH75" s="148">
        <v>5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7">
        <v>14</v>
      </c>
      <c r="B76" s="168" t="s">
        <v>249</v>
      </c>
      <c r="C76" s="176" t="s">
        <v>250</v>
      </c>
      <c r="D76" s="169" t="s">
        <v>185</v>
      </c>
      <c r="E76" s="170">
        <v>139.07903999999999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70">
        <v>0</v>
      </c>
      <c r="O76" s="170">
        <f>ROUND(E76*N76,2)</f>
        <v>0</v>
      </c>
      <c r="P76" s="170">
        <v>0</v>
      </c>
      <c r="Q76" s="170">
        <f>ROUND(E76*P76,2)</f>
        <v>0</v>
      </c>
      <c r="R76" s="172" t="s">
        <v>171</v>
      </c>
      <c r="S76" s="172" t="s">
        <v>116</v>
      </c>
      <c r="T76" s="173" t="s">
        <v>116</v>
      </c>
      <c r="U76" s="158">
        <v>0.2</v>
      </c>
      <c r="V76" s="158">
        <f>ROUND(E76*U76,2)</f>
        <v>27.82</v>
      </c>
      <c r="W76" s="158"/>
      <c r="X76" s="158" t="s">
        <v>172</v>
      </c>
      <c r="Y76" s="158" t="s">
        <v>119</v>
      </c>
      <c r="Z76" s="148"/>
      <c r="AA76" s="148"/>
      <c r="AB76" s="148"/>
      <c r="AC76" s="148"/>
      <c r="AD76" s="148"/>
      <c r="AE76" s="148"/>
      <c r="AF76" s="148"/>
      <c r="AG76" s="148" t="s">
        <v>173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249" t="s">
        <v>251</v>
      </c>
      <c r="D77" s="250"/>
      <c r="E77" s="250"/>
      <c r="F77" s="250"/>
      <c r="G77" s="250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175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5"/>
      <c r="B78" s="156"/>
      <c r="C78" s="189" t="s">
        <v>187</v>
      </c>
      <c r="D78" s="180"/>
      <c r="E78" s="181"/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177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9" t="s">
        <v>197</v>
      </c>
      <c r="D79" s="180"/>
      <c r="E79" s="181">
        <v>204.96045000000001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177</v>
      </c>
      <c r="AH79" s="148">
        <v>5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9" t="s">
        <v>241</v>
      </c>
      <c r="D80" s="180"/>
      <c r="E80" s="181">
        <v>27.127649999999999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177</v>
      </c>
      <c r="AH80" s="148">
        <v>5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9" t="s">
        <v>189</v>
      </c>
      <c r="D81" s="180"/>
      <c r="E81" s="181"/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177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89" t="s">
        <v>252</v>
      </c>
      <c r="D82" s="180"/>
      <c r="E82" s="181"/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177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">
      <c r="A83" s="155"/>
      <c r="B83" s="156"/>
      <c r="C83" s="189" t="s">
        <v>253</v>
      </c>
      <c r="D83" s="180"/>
      <c r="E83" s="181">
        <v>-22.652999999999999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177</v>
      </c>
      <c r="AH83" s="148">
        <v>5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3" x14ac:dyDescent="0.2">
      <c r="A84" s="155"/>
      <c r="B84" s="156"/>
      <c r="C84" s="189" t="s">
        <v>189</v>
      </c>
      <c r="D84" s="180"/>
      <c r="E84" s="181"/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177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3" x14ac:dyDescent="0.2">
      <c r="A85" s="155"/>
      <c r="B85" s="156"/>
      <c r="C85" s="189" t="s">
        <v>254</v>
      </c>
      <c r="D85" s="180"/>
      <c r="E85" s="181"/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177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">
      <c r="A86" s="155"/>
      <c r="B86" s="156"/>
      <c r="C86" s="189" t="s">
        <v>255</v>
      </c>
      <c r="D86" s="180"/>
      <c r="E86" s="181">
        <v>-64.152000000000001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177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3" x14ac:dyDescent="0.2">
      <c r="A87" s="155"/>
      <c r="B87" s="156"/>
      <c r="C87" s="189" t="s">
        <v>189</v>
      </c>
      <c r="D87" s="180"/>
      <c r="E87" s="181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177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2">
      <c r="A88" s="155"/>
      <c r="B88" s="156"/>
      <c r="C88" s="189" t="s">
        <v>256</v>
      </c>
      <c r="D88" s="180"/>
      <c r="E88" s="181">
        <v>-6.2040600000000001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177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7">
        <v>15</v>
      </c>
      <c r="B89" s="168" t="s">
        <v>257</v>
      </c>
      <c r="C89" s="176" t="s">
        <v>258</v>
      </c>
      <c r="D89" s="169" t="s">
        <v>185</v>
      </c>
      <c r="E89" s="170">
        <v>64.152000000000001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70">
        <v>0</v>
      </c>
      <c r="O89" s="170">
        <f>ROUND(E89*N89,2)</f>
        <v>0</v>
      </c>
      <c r="P89" s="170">
        <v>0</v>
      </c>
      <c r="Q89" s="170">
        <f>ROUND(E89*P89,2)</f>
        <v>0</v>
      </c>
      <c r="R89" s="172" t="s">
        <v>171</v>
      </c>
      <c r="S89" s="172" t="s">
        <v>116</v>
      </c>
      <c r="T89" s="173" t="s">
        <v>116</v>
      </c>
      <c r="U89" s="158">
        <v>1.59</v>
      </c>
      <c r="V89" s="158">
        <f>ROUND(E89*U89,2)</f>
        <v>102</v>
      </c>
      <c r="W89" s="158"/>
      <c r="X89" s="158" t="s">
        <v>172</v>
      </c>
      <c r="Y89" s="158" t="s">
        <v>119</v>
      </c>
      <c r="Z89" s="148"/>
      <c r="AA89" s="148"/>
      <c r="AB89" s="148"/>
      <c r="AC89" s="148"/>
      <c r="AD89" s="148"/>
      <c r="AE89" s="148"/>
      <c r="AF89" s="148"/>
      <c r="AG89" s="148" t="s">
        <v>173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2" x14ac:dyDescent="0.2">
      <c r="A90" s="155"/>
      <c r="B90" s="156"/>
      <c r="C90" s="249" t="s">
        <v>259</v>
      </c>
      <c r="D90" s="250"/>
      <c r="E90" s="250"/>
      <c r="F90" s="250"/>
      <c r="G90" s="250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175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74" t="str">
        <f>C90</f>
        <v>sypaninou z vhodných hornin tř. 1 - 4 nebo materiálem připraveným podél výkopu ve vzdálenosti do 3 m od jeho kraje, pro jakoukoliv hloubku výkopu a jakoukoliv míru zhutnění,</v>
      </c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51" t="s">
        <v>260</v>
      </c>
      <c r="D91" s="252"/>
      <c r="E91" s="252"/>
      <c r="F91" s="252"/>
      <c r="G91" s="252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121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74" t="str">
        <f>C91</f>
        <v>Je-li pro obsyp použit jiný materiál než vytěžená sypanina, oceňuje se ve specifikaci. Ztratné se doporučuje ve výši 1%.</v>
      </c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5"/>
      <c r="B92" s="156"/>
      <c r="C92" s="189" t="s">
        <v>206</v>
      </c>
      <c r="D92" s="180"/>
      <c r="E92" s="181"/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177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3" x14ac:dyDescent="0.2">
      <c r="A93" s="155"/>
      <c r="B93" s="156"/>
      <c r="C93" s="189" t="s">
        <v>261</v>
      </c>
      <c r="D93" s="180"/>
      <c r="E93" s="181">
        <v>8.1180000000000003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177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3" x14ac:dyDescent="0.2">
      <c r="A94" s="155"/>
      <c r="B94" s="156"/>
      <c r="C94" s="189" t="s">
        <v>262</v>
      </c>
      <c r="D94" s="180"/>
      <c r="E94" s="181">
        <v>56.033999999999999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177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7">
        <v>16</v>
      </c>
      <c r="B95" s="168" t="s">
        <v>263</v>
      </c>
      <c r="C95" s="176" t="s">
        <v>264</v>
      </c>
      <c r="D95" s="169" t="s">
        <v>204</v>
      </c>
      <c r="E95" s="170">
        <v>18.649999999999999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70">
        <v>0</v>
      </c>
      <c r="O95" s="170">
        <f>ROUND(E95*N95,2)</f>
        <v>0</v>
      </c>
      <c r="P95" s="170">
        <v>0</v>
      </c>
      <c r="Q95" s="170">
        <f>ROUND(E95*P95,2)</f>
        <v>0</v>
      </c>
      <c r="R95" s="172" t="s">
        <v>265</v>
      </c>
      <c r="S95" s="172" t="s">
        <v>116</v>
      </c>
      <c r="T95" s="173" t="s">
        <v>116</v>
      </c>
      <c r="U95" s="158">
        <v>0.02</v>
      </c>
      <c r="V95" s="158">
        <f>ROUND(E95*U95,2)</f>
        <v>0.37</v>
      </c>
      <c r="W95" s="158"/>
      <c r="X95" s="158" t="s">
        <v>172</v>
      </c>
      <c r="Y95" s="158" t="s">
        <v>119</v>
      </c>
      <c r="Z95" s="148"/>
      <c r="AA95" s="148"/>
      <c r="AB95" s="148"/>
      <c r="AC95" s="148"/>
      <c r="AD95" s="148"/>
      <c r="AE95" s="148"/>
      <c r="AF95" s="148"/>
      <c r="AG95" s="148" t="s">
        <v>173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5"/>
      <c r="B96" s="156"/>
      <c r="C96" s="249" t="s">
        <v>266</v>
      </c>
      <c r="D96" s="250"/>
      <c r="E96" s="250"/>
      <c r="F96" s="250"/>
      <c r="G96" s="250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175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189" t="s">
        <v>267</v>
      </c>
      <c r="D97" s="180"/>
      <c r="E97" s="181"/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177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3" x14ac:dyDescent="0.2">
      <c r="A98" s="155"/>
      <c r="B98" s="156"/>
      <c r="C98" s="189" t="s">
        <v>268</v>
      </c>
      <c r="D98" s="180"/>
      <c r="E98" s="181">
        <v>18.649999999999999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177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7">
        <v>17</v>
      </c>
      <c r="B99" s="168" t="s">
        <v>269</v>
      </c>
      <c r="C99" s="176" t="s">
        <v>270</v>
      </c>
      <c r="D99" s="169" t="s">
        <v>185</v>
      </c>
      <c r="E99" s="170">
        <v>93.009060000000005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0">
        <v>0</v>
      </c>
      <c r="O99" s="170">
        <f>ROUND(E99*N99,2)</f>
        <v>0</v>
      </c>
      <c r="P99" s="170">
        <v>0</v>
      </c>
      <c r="Q99" s="170">
        <f>ROUND(E99*P99,2)</f>
        <v>0</v>
      </c>
      <c r="R99" s="172" t="s">
        <v>171</v>
      </c>
      <c r="S99" s="172" t="s">
        <v>116</v>
      </c>
      <c r="T99" s="173" t="s">
        <v>116</v>
      </c>
      <c r="U99" s="158">
        <v>0</v>
      </c>
      <c r="V99" s="158">
        <f>ROUND(E99*U99,2)</f>
        <v>0</v>
      </c>
      <c r="W99" s="158"/>
      <c r="X99" s="158" t="s">
        <v>172</v>
      </c>
      <c r="Y99" s="158" t="s">
        <v>119</v>
      </c>
      <c r="Z99" s="148"/>
      <c r="AA99" s="148"/>
      <c r="AB99" s="148"/>
      <c r="AC99" s="148"/>
      <c r="AD99" s="148"/>
      <c r="AE99" s="148"/>
      <c r="AF99" s="148"/>
      <c r="AG99" s="148" t="s">
        <v>173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189" t="s">
        <v>246</v>
      </c>
      <c r="D100" s="180"/>
      <c r="E100" s="181">
        <v>93.009060000000005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177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7">
        <v>18</v>
      </c>
      <c r="B101" s="168" t="s">
        <v>271</v>
      </c>
      <c r="C101" s="176" t="s">
        <v>272</v>
      </c>
      <c r="D101" s="169" t="s">
        <v>273</v>
      </c>
      <c r="E101" s="170">
        <v>0.46625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70">
        <v>1E-3</v>
      </c>
      <c r="O101" s="170">
        <f>ROUND(E101*N101,2)</f>
        <v>0</v>
      </c>
      <c r="P101" s="170">
        <v>0</v>
      </c>
      <c r="Q101" s="170">
        <f>ROUND(E101*P101,2)</f>
        <v>0</v>
      </c>
      <c r="R101" s="172" t="s">
        <v>274</v>
      </c>
      <c r="S101" s="172" t="s">
        <v>116</v>
      </c>
      <c r="T101" s="173" t="s">
        <v>116</v>
      </c>
      <c r="U101" s="158">
        <v>0</v>
      </c>
      <c r="V101" s="158">
        <f>ROUND(E101*U101,2)</f>
        <v>0</v>
      </c>
      <c r="W101" s="158"/>
      <c r="X101" s="158" t="s">
        <v>275</v>
      </c>
      <c r="Y101" s="158" t="s">
        <v>119</v>
      </c>
      <c r="Z101" s="148"/>
      <c r="AA101" s="148"/>
      <c r="AB101" s="148"/>
      <c r="AC101" s="148"/>
      <c r="AD101" s="148"/>
      <c r="AE101" s="148"/>
      <c r="AF101" s="148"/>
      <c r="AG101" s="148" t="s">
        <v>276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2" x14ac:dyDescent="0.2">
      <c r="A102" s="155"/>
      <c r="B102" s="156"/>
      <c r="C102" s="189" t="s">
        <v>277</v>
      </c>
      <c r="D102" s="180"/>
      <c r="E102" s="181"/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177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189" t="s">
        <v>278</v>
      </c>
      <c r="D103" s="180"/>
      <c r="E103" s="181">
        <v>0.46625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177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7">
        <v>19</v>
      </c>
      <c r="B104" s="168" t="s">
        <v>279</v>
      </c>
      <c r="C104" s="176" t="s">
        <v>280</v>
      </c>
      <c r="D104" s="169" t="s">
        <v>281</v>
      </c>
      <c r="E104" s="170">
        <v>128.304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70">
        <v>1</v>
      </c>
      <c r="O104" s="170">
        <f>ROUND(E104*N104,2)</f>
        <v>128.30000000000001</v>
      </c>
      <c r="P104" s="170">
        <v>0</v>
      </c>
      <c r="Q104" s="170">
        <f>ROUND(E104*P104,2)</f>
        <v>0</v>
      </c>
      <c r="R104" s="172" t="s">
        <v>274</v>
      </c>
      <c r="S104" s="172" t="s">
        <v>116</v>
      </c>
      <c r="T104" s="173" t="s">
        <v>116</v>
      </c>
      <c r="U104" s="158">
        <v>0</v>
      </c>
      <c r="V104" s="158">
        <f>ROUND(E104*U104,2)</f>
        <v>0</v>
      </c>
      <c r="W104" s="158"/>
      <c r="X104" s="158" t="s">
        <v>275</v>
      </c>
      <c r="Y104" s="158" t="s">
        <v>119</v>
      </c>
      <c r="Z104" s="148"/>
      <c r="AA104" s="148"/>
      <c r="AB104" s="148"/>
      <c r="AC104" s="148"/>
      <c r="AD104" s="148"/>
      <c r="AE104" s="148"/>
      <c r="AF104" s="148"/>
      <c r="AG104" s="148" t="s">
        <v>276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189" t="s">
        <v>282</v>
      </c>
      <c r="D105" s="180"/>
      <c r="E105" s="181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177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189" t="s">
        <v>283</v>
      </c>
      <c r="D106" s="180"/>
      <c r="E106" s="181">
        <v>128.304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177</v>
      </c>
      <c r="AH106" s="148">
        <v>5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0" t="s">
        <v>111</v>
      </c>
      <c r="B107" s="161" t="s">
        <v>65</v>
      </c>
      <c r="C107" s="175" t="s">
        <v>66</v>
      </c>
      <c r="D107" s="162"/>
      <c r="E107" s="163"/>
      <c r="F107" s="164"/>
      <c r="G107" s="164">
        <f>SUMIF(AG108:AG111,"&lt;&gt;NOR",G108:G111)</f>
        <v>0</v>
      </c>
      <c r="H107" s="164"/>
      <c r="I107" s="164">
        <f>SUM(I108:I111)</f>
        <v>0</v>
      </c>
      <c r="J107" s="164"/>
      <c r="K107" s="164">
        <f>SUM(K108:K111)</f>
        <v>0</v>
      </c>
      <c r="L107" s="164"/>
      <c r="M107" s="164">
        <f>SUM(M108:M111)</f>
        <v>0</v>
      </c>
      <c r="N107" s="163"/>
      <c r="O107" s="163">
        <f>SUM(O108:O111)</f>
        <v>42.43</v>
      </c>
      <c r="P107" s="163"/>
      <c r="Q107" s="163">
        <f>SUM(Q108:Q111)</f>
        <v>0</v>
      </c>
      <c r="R107" s="164"/>
      <c r="S107" s="164"/>
      <c r="T107" s="165"/>
      <c r="U107" s="159"/>
      <c r="V107" s="159">
        <f>SUM(V108:V111)</f>
        <v>0</v>
      </c>
      <c r="W107" s="159"/>
      <c r="X107" s="159"/>
      <c r="Y107" s="159"/>
      <c r="AG107" t="s">
        <v>112</v>
      </c>
    </row>
    <row r="108" spans="1:60" ht="22.5" outlineLevel="1" x14ac:dyDescent="0.2">
      <c r="A108" s="167">
        <v>20</v>
      </c>
      <c r="B108" s="168" t="s">
        <v>284</v>
      </c>
      <c r="C108" s="176" t="s">
        <v>285</v>
      </c>
      <c r="D108" s="169" t="s">
        <v>286</v>
      </c>
      <c r="E108" s="170">
        <v>97.2</v>
      </c>
      <c r="F108" s="171"/>
      <c r="G108" s="172">
        <f>ROUND(E108*F108,2)</f>
        <v>0</v>
      </c>
      <c r="H108" s="171"/>
      <c r="I108" s="172">
        <f>ROUND(E108*H108,2)</f>
        <v>0</v>
      </c>
      <c r="J108" s="171"/>
      <c r="K108" s="172">
        <f>ROUND(E108*J108,2)</f>
        <v>0</v>
      </c>
      <c r="L108" s="172">
        <v>21</v>
      </c>
      <c r="M108" s="172">
        <f>G108*(1+L108/100)</f>
        <v>0</v>
      </c>
      <c r="N108" s="170">
        <v>0.43651000000000001</v>
      </c>
      <c r="O108" s="170">
        <f>ROUND(E108*N108,2)</f>
        <v>42.43</v>
      </c>
      <c r="P108" s="170">
        <v>0</v>
      </c>
      <c r="Q108" s="170">
        <f>ROUND(E108*P108,2)</f>
        <v>0</v>
      </c>
      <c r="R108" s="172" t="s">
        <v>287</v>
      </c>
      <c r="S108" s="172" t="s">
        <v>116</v>
      </c>
      <c r="T108" s="173" t="s">
        <v>116</v>
      </c>
      <c r="U108" s="158">
        <v>0</v>
      </c>
      <c r="V108" s="158">
        <f>ROUND(E108*U108,2)</f>
        <v>0</v>
      </c>
      <c r="W108" s="158"/>
      <c r="X108" s="158" t="s">
        <v>288</v>
      </c>
      <c r="Y108" s="158" t="s">
        <v>119</v>
      </c>
      <c r="Z108" s="148"/>
      <c r="AA108" s="148"/>
      <c r="AB108" s="148"/>
      <c r="AC108" s="148"/>
      <c r="AD108" s="148"/>
      <c r="AE108" s="148"/>
      <c r="AF108" s="148"/>
      <c r="AG108" s="148" t="s">
        <v>289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2" x14ac:dyDescent="0.2">
      <c r="A109" s="155"/>
      <c r="B109" s="156"/>
      <c r="C109" s="249" t="s">
        <v>290</v>
      </c>
      <c r="D109" s="250"/>
      <c r="E109" s="250"/>
      <c r="F109" s="250"/>
      <c r="G109" s="250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175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74" t="str">
        <f>C109</f>
        <v>Lože pro trativody, položení trubek, obsyp potrubí sypaninou z vhodných hornin, nebo materiálem připraveným podél výkopu ve vzdálenosti do 3 m od jeho kraje.  Bez výkopu rýhy.</v>
      </c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9" t="s">
        <v>291</v>
      </c>
      <c r="D110" s="180"/>
      <c r="E110" s="181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177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89" t="s">
        <v>292</v>
      </c>
      <c r="D111" s="180"/>
      <c r="E111" s="181">
        <v>97.2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177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x14ac:dyDescent="0.2">
      <c r="A112" s="160" t="s">
        <v>111</v>
      </c>
      <c r="B112" s="161" t="s">
        <v>67</v>
      </c>
      <c r="C112" s="175" t="s">
        <v>68</v>
      </c>
      <c r="D112" s="162"/>
      <c r="E112" s="163"/>
      <c r="F112" s="164"/>
      <c r="G112" s="164">
        <f>SUMIF(AG113:AG118,"&lt;&gt;NOR",G113:G118)</f>
        <v>0</v>
      </c>
      <c r="H112" s="164"/>
      <c r="I112" s="164">
        <f>SUM(I113:I118)</f>
        <v>0</v>
      </c>
      <c r="J112" s="164"/>
      <c r="K112" s="164">
        <f>SUM(K113:K118)</f>
        <v>0</v>
      </c>
      <c r="L112" s="164"/>
      <c r="M112" s="164">
        <f>SUM(M113:M118)</f>
        <v>0</v>
      </c>
      <c r="N112" s="163"/>
      <c r="O112" s="163">
        <f>SUM(O113:O118)</f>
        <v>42.84</v>
      </c>
      <c r="P112" s="163"/>
      <c r="Q112" s="163">
        <f>SUM(Q113:Q118)</f>
        <v>0</v>
      </c>
      <c r="R112" s="164"/>
      <c r="S112" s="164"/>
      <c r="T112" s="165"/>
      <c r="U112" s="159"/>
      <c r="V112" s="159">
        <f>SUM(V113:V118)</f>
        <v>29.9</v>
      </c>
      <c r="W112" s="159"/>
      <c r="X112" s="159"/>
      <c r="Y112" s="159"/>
      <c r="AG112" t="s">
        <v>112</v>
      </c>
    </row>
    <row r="113" spans="1:60" outlineLevel="1" x14ac:dyDescent="0.2">
      <c r="A113" s="167">
        <v>21</v>
      </c>
      <c r="B113" s="168" t="s">
        <v>293</v>
      </c>
      <c r="C113" s="176" t="s">
        <v>294</v>
      </c>
      <c r="D113" s="169" t="s">
        <v>185</v>
      </c>
      <c r="E113" s="170">
        <v>22.652999999999999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70">
        <v>1.891</v>
      </c>
      <c r="O113" s="170">
        <f>ROUND(E113*N113,2)</f>
        <v>42.84</v>
      </c>
      <c r="P113" s="170">
        <v>0</v>
      </c>
      <c r="Q113" s="170">
        <f>ROUND(E113*P113,2)</f>
        <v>0</v>
      </c>
      <c r="R113" s="172" t="s">
        <v>295</v>
      </c>
      <c r="S113" s="172" t="s">
        <v>116</v>
      </c>
      <c r="T113" s="173" t="s">
        <v>116</v>
      </c>
      <c r="U113" s="158">
        <v>1.32</v>
      </c>
      <c r="V113" s="158">
        <f>ROUND(E113*U113,2)</f>
        <v>29.9</v>
      </c>
      <c r="W113" s="158"/>
      <c r="X113" s="158" t="s">
        <v>172</v>
      </c>
      <c r="Y113" s="158" t="s">
        <v>119</v>
      </c>
      <c r="Z113" s="148"/>
      <c r="AA113" s="148"/>
      <c r="AB113" s="148"/>
      <c r="AC113" s="148"/>
      <c r="AD113" s="148"/>
      <c r="AE113" s="148"/>
      <c r="AF113" s="148"/>
      <c r="AG113" s="148" t="s">
        <v>173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249" t="s">
        <v>296</v>
      </c>
      <c r="D114" s="250"/>
      <c r="E114" s="250"/>
      <c r="F114" s="250"/>
      <c r="G114" s="250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175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5"/>
      <c r="B115" s="156"/>
      <c r="C115" s="189" t="s">
        <v>206</v>
      </c>
      <c r="D115" s="180"/>
      <c r="E115" s="181"/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177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3" x14ac:dyDescent="0.2">
      <c r="A116" s="155"/>
      <c r="B116" s="156"/>
      <c r="C116" s="189" t="s">
        <v>297</v>
      </c>
      <c r="D116" s="180"/>
      <c r="E116" s="181">
        <v>6.6150000000000002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177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">
      <c r="A117" s="155"/>
      <c r="B117" s="156"/>
      <c r="C117" s="189" t="s">
        <v>298</v>
      </c>
      <c r="D117" s="180"/>
      <c r="E117" s="181"/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8"/>
      <c r="AA117" s="148"/>
      <c r="AB117" s="148"/>
      <c r="AC117" s="148"/>
      <c r="AD117" s="148"/>
      <c r="AE117" s="148"/>
      <c r="AF117" s="148"/>
      <c r="AG117" s="148" t="s">
        <v>177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3" x14ac:dyDescent="0.2">
      <c r="A118" s="155"/>
      <c r="B118" s="156"/>
      <c r="C118" s="189" t="s">
        <v>299</v>
      </c>
      <c r="D118" s="180"/>
      <c r="E118" s="181">
        <v>16.038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177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60" t="s">
        <v>111</v>
      </c>
      <c r="B119" s="161" t="s">
        <v>69</v>
      </c>
      <c r="C119" s="175" t="s">
        <v>70</v>
      </c>
      <c r="D119" s="162"/>
      <c r="E119" s="163"/>
      <c r="F119" s="164"/>
      <c r="G119" s="164">
        <f>SUMIF(AG120:AG183,"&lt;&gt;NOR",G120:G183)</f>
        <v>0</v>
      </c>
      <c r="H119" s="164"/>
      <c r="I119" s="164">
        <f>SUM(I120:I183)</f>
        <v>0</v>
      </c>
      <c r="J119" s="164"/>
      <c r="K119" s="164">
        <f>SUM(K120:K183)</f>
        <v>0</v>
      </c>
      <c r="L119" s="164"/>
      <c r="M119" s="164">
        <f>SUM(M120:M183)</f>
        <v>0</v>
      </c>
      <c r="N119" s="163"/>
      <c r="O119" s="163">
        <f>SUM(O120:O183)</f>
        <v>155.51999999999998</v>
      </c>
      <c r="P119" s="163"/>
      <c r="Q119" s="163">
        <f>SUM(Q120:Q183)</f>
        <v>130.19</v>
      </c>
      <c r="R119" s="164"/>
      <c r="S119" s="164"/>
      <c r="T119" s="165"/>
      <c r="U119" s="159"/>
      <c r="V119" s="159">
        <f>SUM(V120:V183)</f>
        <v>82.28</v>
      </c>
      <c r="W119" s="159"/>
      <c r="X119" s="159"/>
      <c r="Y119" s="159"/>
      <c r="AG119" t="s">
        <v>112</v>
      </c>
    </row>
    <row r="120" spans="1:60" ht="22.5" outlineLevel="1" x14ac:dyDescent="0.2">
      <c r="A120" s="167">
        <v>22</v>
      </c>
      <c r="B120" s="168" t="s">
        <v>300</v>
      </c>
      <c r="C120" s="176" t="s">
        <v>301</v>
      </c>
      <c r="D120" s="169" t="s">
        <v>204</v>
      </c>
      <c r="E120" s="170">
        <v>0.35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21</v>
      </c>
      <c r="M120" s="172">
        <f>G120*(1+L120/100)</f>
        <v>0</v>
      </c>
      <c r="N120" s="170">
        <v>0</v>
      </c>
      <c r="O120" s="170">
        <f>ROUND(E120*N120,2)</f>
        <v>0</v>
      </c>
      <c r="P120" s="170">
        <v>0.13800000000000001</v>
      </c>
      <c r="Q120" s="170">
        <f>ROUND(E120*P120,2)</f>
        <v>0.05</v>
      </c>
      <c r="R120" s="172" t="s">
        <v>302</v>
      </c>
      <c r="S120" s="172" t="s">
        <v>116</v>
      </c>
      <c r="T120" s="173" t="s">
        <v>116</v>
      </c>
      <c r="U120" s="158">
        <v>0.16</v>
      </c>
      <c r="V120" s="158">
        <f>ROUND(E120*U120,2)</f>
        <v>0.06</v>
      </c>
      <c r="W120" s="158"/>
      <c r="X120" s="158" t="s">
        <v>172</v>
      </c>
      <c r="Y120" s="158" t="s">
        <v>119</v>
      </c>
      <c r="Z120" s="148"/>
      <c r="AA120" s="148"/>
      <c r="AB120" s="148"/>
      <c r="AC120" s="148"/>
      <c r="AD120" s="148"/>
      <c r="AE120" s="148"/>
      <c r="AF120" s="148"/>
      <c r="AG120" s="148" t="s">
        <v>221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5"/>
      <c r="B121" s="156"/>
      <c r="C121" s="249" t="s">
        <v>303</v>
      </c>
      <c r="D121" s="250"/>
      <c r="E121" s="250"/>
      <c r="F121" s="250"/>
      <c r="G121" s="250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8"/>
      <c r="AA121" s="148"/>
      <c r="AB121" s="148"/>
      <c r="AC121" s="148"/>
      <c r="AD121" s="148"/>
      <c r="AE121" s="148"/>
      <c r="AF121" s="148"/>
      <c r="AG121" s="148" t="s">
        <v>175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189" t="s">
        <v>304</v>
      </c>
      <c r="D122" s="180"/>
      <c r="E122" s="181"/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177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2">
      <c r="A123" s="155"/>
      <c r="B123" s="156"/>
      <c r="C123" s="189" t="s">
        <v>305</v>
      </c>
      <c r="D123" s="180"/>
      <c r="E123" s="181">
        <v>0.35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177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7">
        <v>23</v>
      </c>
      <c r="B124" s="168" t="s">
        <v>306</v>
      </c>
      <c r="C124" s="176" t="s">
        <v>307</v>
      </c>
      <c r="D124" s="169" t="s">
        <v>204</v>
      </c>
      <c r="E124" s="170">
        <v>12.35</v>
      </c>
      <c r="F124" s="171"/>
      <c r="G124" s="172">
        <f>ROUND(E124*F124,2)</f>
        <v>0</v>
      </c>
      <c r="H124" s="171"/>
      <c r="I124" s="172">
        <f>ROUND(E124*H124,2)</f>
        <v>0</v>
      </c>
      <c r="J124" s="171"/>
      <c r="K124" s="172">
        <f>ROUND(E124*J124,2)</f>
        <v>0</v>
      </c>
      <c r="L124" s="172">
        <v>21</v>
      </c>
      <c r="M124" s="172">
        <f>G124*(1+L124/100)</f>
        <v>0</v>
      </c>
      <c r="N124" s="170">
        <v>0</v>
      </c>
      <c r="O124" s="170">
        <f>ROUND(E124*N124,2)</f>
        <v>0</v>
      </c>
      <c r="P124" s="170">
        <v>0.44</v>
      </c>
      <c r="Q124" s="170">
        <f>ROUND(E124*P124,2)</f>
        <v>5.43</v>
      </c>
      <c r="R124" s="172" t="s">
        <v>302</v>
      </c>
      <c r="S124" s="172" t="s">
        <v>116</v>
      </c>
      <c r="T124" s="173" t="s">
        <v>116</v>
      </c>
      <c r="U124" s="158">
        <v>0.63</v>
      </c>
      <c r="V124" s="158">
        <f>ROUND(E124*U124,2)</f>
        <v>7.78</v>
      </c>
      <c r="W124" s="158"/>
      <c r="X124" s="158" t="s">
        <v>172</v>
      </c>
      <c r="Y124" s="158" t="s">
        <v>119</v>
      </c>
      <c r="Z124" s="148"/>
      <c r="AA124" s="148"/>
      <c r="AB124" s="148"/>
      <c r="AC124" s="148"/>
      <c r="AD124" s="148"/>
      <c r="AE124" s="148"/>
      <c r="AF124" s="148"/>
      <c r="AG124" s="148" t="s">
        <v>308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189" t="s">
        <v>304</v>
      </c>
      <c r="D125" s="180"/>
      <c r="E125" s="181"/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177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189" t="s">
        <v>305</v>
      </c>
      <c r="D126" s="180"/>
      <c r="E126" s="181">
        <v>0.35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177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89" t="s">
        <v>309</v>
      </c>
      <c r="D127" s="180"/>
      <c r="E127" s="181">
        <v>12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177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67">
        <v>24</v>
      </c>
      <c r="B128" s="168" t="s">
        <v>310</v>
      </c>
      <c r="C128" s="176" t="s">
        <v>311</v>
      </c>
      <c r="D128" s="169" t="s">
        <v>204</v>
      </c>
      <c r="E128" s="170">
        <v>136.94999999999999</v>
      </c>
      <c r="F128" s="171"/>
      <c r="G128" s="172">
        <f>ROUND(E128*F128,2)</f>
        <v>0</v>
      </c>
      <c r="H128" s="171"/>
      <c r="I128" s="172">
        <f>ROUND(E128*H128,2)</f>
        <v>0</v>
      </c>
      <c r="J128" s="171"/>
      <c r="K128" s="172">
        <f>ROUND(E128*J128,2)</f>
        <v>0</v>
      </c>
      <c r="L128" s="172">
        <v>21</v>
      </c>
      <c r="M128" s="172">
        <f>G128*(1+L128/100)</f>
        <v>0</v>
      </c>
      <c r="N128" s="170">
        <v>0</v>
      </c>
      <c r="O128" s="170">
        <f>ROUND(E128*N128,2)</f>
        <v>0</v>
      </c>
      <c r="P128" s="170">
        <v>0.33</v>
      </c>
      <c r="Q128" s="170">
        <f>ROUND(E128*P128,2)</f>
        <v>45.19</v>
      </c>
      <c r="R128" s="172" t="s">
        <v>302</v>
      </c>
      <c r="S128" s="172" t="s">
        <v>116</v>
      </c>
      <c r="T128" s="173" t="s">
        <v>116</v>
      </c>
      <c r="U128" s="158">
        <v>0.06</v>
      </c>
      <c r="V128" s="158">
        <f>ROUND(E128*U128,2)</f>
        <v>8.2200000000000006</v>
      </c>
      <c r="W128" s="158"/>
      <c r="X128" s="158" t="s">
        <v>172</v>
      </c>
      <c r="Y128" s="158" t="s">
        <v>119</v>
      </c>
      <c r="Z128" s="148"/>
      <c r="AA128" s="148"/>
      <c r="AB128" s="148"/>
      <c r="AC128" s="148"/>
      <c r="AD128" s="148"/>
      <c r="AE128" s="148"/>
      <c r="AF128" s="148"/>
      <c r="AG128" s="148" t="s">
        <v>308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">
      <c r="A129" s="155"/>
      <c r="B129" s="156"/>
      <c r="C129" s="189" t="s">
        <v>304</v>
      </c>
      <c r="D129" s="180"/>
      <c r="E129" s="181"/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177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2">
      <c r="A130" s="155"/>
      <c r="B130" s="156"/>
      <c r="C130" s="189" t="s">
        <v>312</v>
      </c>
      <c r="D130" s="180"/>
      <c r="E130" s="181">
        <v>75.150000000000006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177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2">
      <c r="A131" s="155"/>
      <c r="B131" s="156"/>
      <c r="C131" s="189" t="s">
        <v>313</v>
      </c>
      <c r="D131" s="180"/>
      <c r="E131" s="181">
        <v>61.8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177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 x14ac:dyDescent="0.2">
      <c r="A132" s="167">
        <v>25</v>
      </c>
      <c r="B132" s="168" t="s">
        <v>314</v>
      </c>
      <c r="C132" s="176" t="s">
        <v>315</v>
      </c>
      <c r="D132" s="169" t="s">
        <v>204</v>
      </c>
      <c r="E132" s="170">
        <v>75.150000000000006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70">
        <v>0</v>
      </c>
      <c r="O132" s="170">
        <f>ROUND(E132*N132,2)</f>
        <v>0</v>
      </c>
      <c r="P132" s="170">
        <v>0.36</v>
      </c>
      <c r="Q132" s="170">
        <f>ROUND(E132*P132,2)</f>
        <v>27.05</v>
      </c>
      <c r="R132" s="172" t="s">
        <v>302</v>
      </c>
      <c r="S132" s="172" t="s">
        <v>116</v>
      </c>
      <c r="T132" s="173" t="s">
        <v>116</v>
      </c>
      <c r="U132" s="158">
        <v>0.05</v>
      </c>
      <c r="V132" s="158">
        <f>ROUND(E132*U132,2)</f>
        <v>3.76</v>
      </c>
      <c r="W132" s="158"/>
      <c r="X132" s="158" t="s">
        <v>172</v>
      </c>
      <c r="Y132" s="158" t="s">
        <v>119</v>
      </c>
      <c r="Z132" s="148"/>
      <c r="AA132" s="148"/>
      <c r="AB132" s="148"/>
      <c r="AC132" s="148"/>
      <c r="AD132" s="148"/>
      <c r="AE132" s="148"/>
      <c r="AF132" s="148"/>
      <c r="AG132" s="148" t="s">
        <v>221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5"/>
      <c r="B133" s="156"/>
      <c r="C133" s="189" t="s">
        <v>304</v>
      </c>
      <c r="D133" s="180"/>
      <c r="E133" s="181"/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177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2">
      <c r="A134" s="155"/>
      <c r="B134" s="156"/>
      <c r="C134" s="189" t="s">
        <v>312</v>
      </c>
      <c r="D134" s="180"/>
      <c r="E134" s="181">
        <v>75.150000000000006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8"/>
      <c r="AA134" s="148"/>
      <c r="AB134" s="148"/>
      <c r="AC134" s="148"/>
      <c r="AD134" s="148"/>
      <c r="AE134" s="148"/>
      <c r="AF134" s="148"/>
      <c r="AG134" s="148" t="s">
        <v>177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67">
        <v>26</v>
      </c>
      <c r="B135" s="168" t="s">
        <v>316</v>
      </c>
      <c r="C135" s="176" t="s">
        <v>317</v>
      </c>
      <c r="D135" s="169" t="s">
        <v>204</v>
      </c>
      <c r="E135" s="170">
        <v>136.94999999999999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70">
        <v>0</v>
      </c>
      <c r="O135" s="170">
        <f>ROUND(E135*N135,2)</f>
        <v>0</v>
      </c>
      <c r="P135" s="170">
        <v>0.38313999999999998</v>
      </c>
      <c r="Q135" s="170">
        <f>ROUND(E135*P135,2)</f>
        <v>52.47</v>
      </c>
      <c r="R135" s="172" t="s">
        <v>302</v>
      </c>
      <c r="S135" s="172" t="s">
        <v>116</v>
      </c>
      <c r="T135" s="173" t="s">
        <v>116</v>
      </c>
      <c r="U135" s="158">
        <v>0.02</v>
      </c>
      <c r="V135" s="158">
        <f>ROUND(E135*U135,2)</f>
        <v>2.74</v>
      </c>
      <c r="W135" s="158"/>
      <c r="X135" s="158" t="s">
        <v>172</v>
      </c>
      <c r="Y135" s="158" t="s">
        <v>119</v>
      </c>
      <c r="Z135" s="148"/>
      <c r="AA135" s="148"/>
      <c r="AB135" s="148"/>
      <c r="AC135" s="148"/>
      <c r="AD135" s="148"/>
      <c r="AE135" s="148"/>
      <c r="AF135" s="148"/>
      <c r="AG135" s="148" t="s">
        <v>221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2" x14ac:dyDescent="0.2">
      <c r="A136" s="155"/>
      <c r="B136" s="156"/>
      <c r="C136" s="189" t="s">
        <v>304</v>
      </c>
      <c r="D136" s="180"/>
      <c r="E136" s="181"/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177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2">
      <c r="A137" s="155"/>
      <c r="B137" s="156"/>
      <c r="C137" s="189" t="s">
        <v>312</v>
      </c>
      <c r="D137" s="180"/>
      <c r="E137" s="181">
        <v>75.150000000000006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177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3" x14ac:dyDescent="0.2">
      <c r="A138" s="155"/>
      <c r="B138" s="156"/>
      <c r="C138" s="189" t="s">
        <v>313</v>
      </c>
      <c r="D138" s="180"/>
      <c r="E138" s="181">
        <v>61.8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8"/>
      <c r="AA138" s="148"/>
      <c r="AB138" s="148"/>
      <c r="AC138" s="148"/>
      <c r="AD138" s="148"/>
      <c r="AE138" s="148"/>
      <c r="AF138" s="148"/>
      <c r="AG138" s="148" t="s">
        <v>177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67">
        <v>27</v>
      </c>
      <c r="B139" s="168" t="s">
        <v>318</v>
      </c>
      <c r="C139" s="176" t="s">
        <v>319</v>
      </c>
      <c r="D139" s="169" t="s">
        <v>204</v>
      </c>
      <c r="E139" s="170">
        <v>136.94999999999999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70">
        <v>0.34499999999999997</v>
      </c>
      <c r="O139" s="170">
        <f>ROUND(E139*N139,2)</f>
        <v>47.25</v>
      </c>
      <c r="P139" s="170">
        <v>0</v>
      </c>
      <c r="Q139" s="170">
        <f>ROUND(E139*P139,2)</f>
        <v>0</v>
      </c>
      <c r="R139" s="172" t="s">
        <v>302</v>
      </c>
      <c r="S139" s="172" t="s">
        <v>116</v>
      </c>
      <c r="T139" s="173" t="s">
        <v>116</v>
      </c>
      <c r="U139" s="158">
        <v>0.03</v>
      </c>
      <c r="V139" s="158">
        <f>ROUND(E139*U139,2)</f>
        <v>4.1100000000000003</v>
      </c>
      <c r="W139" s="158"/>
      <c r="X139" s="158" t="s">
        <v>172</v>
      </c>
      <c r="Y139" s="158" t="s">
        <v>119</v>
      </c>
      <c r="Z139" s="148"/>
      <c r="AA139" s="148"/>
      <c r="AB139" s="148"/>
      <c r="AC139" s="148"/>
      <c r="AD139" s="148"/>
      <c r="AE139" s="148"/>
      <c r="AF139" s="148"/>
      <c r="AG139" s="148" t="s">
        <v>173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2">
      <c r="A140" s="155"/>
      <c r="B140" s="156"/>
      <c r="C140" s="189" t="s">
        <v>320</v>
      </c>
      <c r="D140" s="180"/>
      <c r="E140" s="181">
        <v>136.94999999999999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177</v>
      </c>
      <c r="AH140" s="148">
        <v>5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67">
        <v>28</v>
      </c>
      <c r="B141" s="168" t="s">
        <v>321</v>
      </c>
      <c r="C141" s="176" t="s">
        <v>322</v>
      </c>
      <c r="D141" s="169" t="s">
        <v>204</v>
      </c>
      <c r="E141" s="170">
        <v>12.35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70">
        <v>0.441</v>
      </c>
      <c r="O141" s="170">
        <f>ROUND(E141*N141,2)</f>
        <v>5.45</v>
      </c>
      <c r="P141" s="170">
        <v>0</v>
      </c>
      <c r="Q141" s="170">
        <f>ROUND(E141*P141,2)</f>
        <v>0</v>
      </c>
      <c r="R141" s="172" t="s">
        <v>302</v>
      </c>
      <c r="S141" s="172" t="s">
        <v>116</v>
      </c>
      <c r="T141" s="173" t="s">
        <v>116</v>
      </c>
      <c r="U141" s="158">
        <v>0.03</v>
      </c>
      <c r="V141" s="158">
        <f>ROUND(E141*U141,2)</f>
        <v>0.37</v>
      </c>
      <c r="W141" s="158"/>
      <c r="X141" s="158" t="s">
        <v>172</v>
      </c>
      <c r="Y141" s="158" t="s">
        <v>119</v>
      </c>
      <c r="Z141" s="148"/>
      <c r="AA141" s="148"/>
      <c r="AB141" s="148"/>
      <c r="AC141" s="148"/>
      <c r="AD141" s="148"/>
      <c r="AE141" s="148"/>
      <c r="AF141" s="148"/>
      <c r="AG141" s="148" t="s">
        <v>173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2">
      <c r="A142" s="155"/>
      <c r="B142" s="156"/>
      <c r="C142" s="189" t="s">
        <v>323</v>
      </c>
      <c r="D142" s="180"/>
      <c r="E142" s="181">
        <v>12.35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177</v>
      </c>
      <c r="AH142" s="148">
        <v>5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67">
        <v>29</v>
      </c>
      <c r="B143" s="168" t="s">
        <v>324</v>
      </c>
      <c r="C143" s="176" t="s">
        <v>325</v>
      </c>
      <c r="D143" s="169" t="s">
        <v>204</v>
      </c>
      <c r="E143" s="170">
        <v>61.8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21</v>
      </c>
      <c r="M143" s="172">
        <f>G143*(1+L143/100)</f>
        <v>0</v>
      </c>
      <c r="N143" s="170">
        <v>0.26375999999999999</v>
      </c>
      <c r="O143" s="170">
        <f>ROUND(E143*N143,2)</f>
        <v>16.3</v>
      </c>
      <c r="P143" s="170">
        <v>0</v>
      </c>
      <c r="Q143" s="170">
        <f>ROUND(E143*P143,2)</f>
        <v>0</v>
      </c>
      <c r="R143" s="172" t="s">
        <v>302</v>
      </c>
      <c r="S143" s="172" t="s">
        <v>116</v>
      </c>
      <c r="T143" s="173" t="s">
        <v>116</v>
      </c>
      <c r="U143" s="158">
        <v>0.08</v>
      </c>
      <c r="V143" s="158">
        <f>ROUND(E143*U143,2)</f>
        <v>4.9400000000000004</v>
      </c>
      <c r="W143" s="158"/>
      <c r="X143" s="158" t="s">
        <v>172</v>
      </c>
      <c r="Y143" s="158" t="s">
        <v>119</v>
      </c>
      <c r="Z143" s="148"/>
      <c r="AA143" s="148"/>
      <c r="AB143" s="148"/>
      <c r="AC143" s="148"/>
      <c r="AD143" s="148"/>
      <c r="AE143" s="148"/>
      <c r="AF143" s="148"/>
      <c r="AG143" s="148" t="s">
        <v>221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">
      <c r="A144" s="155"/>
      <c r="B144" s="156"/>
      <c r="C144" s="249" t="s">
        <v>326</v>
      </c>
      <c r="D144" s="250"/>
      <c r="E144" s="250"/>
      <c r="F144" s="250"/>
      <c r="G144" s="250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175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5"/>
      <c r="B145" s="156"/>
      <c r="C145" s="189" t="s">
        <v>327</v>
      </c>
      <c r="D145" s="180"/>
      <c r="E145" s="181">
        <v>61.8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177</v>
      </c>
      <c r="AH145" s="148">
        <v>5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67">
        <v>30</v>
      </c>
      <c r="B146" s="168" t="s">
        <v>328</v>
      </c>
      <c r="C146" s="176" t="s">
        <v>329</v>
      </c>
      <c r="D146" s="169" t="s">
        <v>204</v>
      </c>
      <c r="E146" s="170">
        <v>136.94999999999999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21</v>
      </c>
      <c r="M146" s="172">
        <f>G146*(1+L146/100)</f>
        <v>0</v>
      </c>
      <c r="N146" s="170">
        <v>0.38313999999999998</v>
      </c>
      <c r="O146" s="170">
        <f>ROUND(E146*N146,2)</f>
        <v>52.47</v>
      </c>
      <c r="P146" s="170">
        <v>0</v>
      </c>
      <c r="Q146" s="170">
        <f>ROUND(E146*P146,2)</f>
        <v>0</v>
      </c>
      <c r="R146" s="172" t="s">
        <v>302</v>
      </c>
      <c r="S146" s="172" t="s">
        <v>116</v>
      </c>
      <c r="T146" s="173" t="s">
        <v>116</v>
      </c>
      <c r="U146" s="158">
        <v>2.5999999999999999E-2</v>
      </c>
      <c r="V146" s="158">
        <f>ROUND(E146*U146,2)</f>
        <v>3.56</v>
      </c>
      <c r="W146" s="158"/>
      <c r="X146" s="158" t="s">
        <v>172</v>
      </c>
      <c r="Y146" s="158" t="s">
        <v>119</v>
      </c>
      <c r="Z146" s="148"/>
      <c r="AA146" s="148"/>
      <c r="AB146" s="148"/>
      <c r="AC146" s="148"/>
      <c r="AD146" s="148"/>
      <c r="AE146" s="148"/>
      <c r="AF146" s="148"/>
      <c r="AG146" s="148" t="s">
        <v>221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49" t="s">
        <v>330</v>
      </c>
      <c r="D147" s="250"/>
      <c r="E147" s="250"/>
      <c r="F147" s="250"/>
      <c r="G147" s="250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175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">
      <c r="A148" s="155"/>
      <c r="B148" s="156"/>
      <c r="C148" s="189" t="s">
        <v>331</v>
      </c>
      <c r="D148" s="180"/>
      <c r="E148" s="181">
        <v>136.94999999999999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177</v>
      </c>
      <c r="AH148" s="148">
        <v>5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67">
        <v>31</v>
      </c>
      <c r="B149" s="168" t="s">
        <v>332</v>
      </c>
      <c r="C149" s="176" t="s">
        <v>333</v>
      </c>
      <c r="D149" s="169" t="s">
        <v>204</v>
      </c>
      <c r="E149" s="170">
        <v>61.8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0">
        <v>0.10255</v>
      </c>
      <c r="O149" s="170">
        <f>ROUND(E149*N149,2)</f>
        <v>6.34</v>
      </c>
      <c r="P149" s="170">
        <v>0</v>
      </c>
      <c r="Q149" s="170">
        <f>ROUND(E149*P149,2)</f>
        <v>0</v>
      </c>
      <c r="R149" s="172" t="s">
        <v>302</v>
      </c>
      <c r="S149" s="172" t="s">
        <v>116</v>
      </c>
      <c r="T149" s="173" t="s">
        <v>116</v>
      </c>
      <c r="U149" s="158">
        <v>0.2</v>
      </c>
      <c r="V149" s="158">
        <f>ROUND(E149*U149,2)</f>
        <v>12.36</v>
      </c>
      <c r="W149" s="158"/>
      <c r="X149" s="158" t="s">
        <v>172</v>
      </c>
      <c r="Y149" s="158" t="s">
        <v>119</v>
      </c>
      <c r="Z149" s="148"/>
      <c r="AA149" s="148"/>
      <c r="AB149" s="148"/>
      <c r="AC149" s="148"/>
      <c r="AD149" s="148"/>
      <c r="AE149" s="148"/>
      <c r="AF149" s="148"/>
      <c r="AG149" s="148" t="s">
        <v>173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5"/>
      <c r="B150" s="156"/>
      <c r="C150" s="260" t="s">
        <v>334</v>
      </c>
      <c r="D150" s="261"/>
      <c r="E150" s="261"/>
      <c r="F150" s="261"/>
      <c r="G150" s="261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121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3" x14ac:dyDescent="0.2">
      <c r="A151" s="155"/>
      <c r="B151" s="156"/>
      <c r="C151" s="251" t="s">
        <v>335</v>
      </c>
      <c r="D151" s="252"/>
      <c r="E151" s="252"/>
      <c r="F151" s="252"/>
      <c r="G151" s="252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121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251" t="s">
        <v>336</v>
      </c>
      <c r="D152" s="252"/>
      <c r="E152" s="252"/>
      <c r="F152" s="252"/>
      <c r="G152" s="252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121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74" t="str">
        <f>C152</f>
        <v xml:space="preserve">    b) komunikací pro pěší, které se oceňují položkami souboru 581 11-4 Kryt z prostého betonu komunikací pro pěší,</v>
      </c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251" t="s">
        <v>337</v>
      </c>
      <c r="D153" s="252"/>
      <c r="E153" s="252"/>
      <c r="F153" s="252"/>
      <c r="G153" s="252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121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74" t="str">
        <f>C153</f>
        <v xml:space="preserve">    c) letištních ploch, které se oceňují položkami souborů 581 1.-3 a 581 1.-6 Kryt cementobetonový letištních ploch skupiny L.</v>
      </c>
      <c r="BB153" s="148"/>
      <c r="BC153" s="148"/>
      <c r="BD153" s="148"/>
      <c r="BE153" s="148"/>
      <c r="BF153" s="148"/>
      <c r="BG153" s="148"/>
      <c r="BH153" s="148"/>
    </row>
    <row r="154" spans="1:60" ht="33.75" outlineLevel="3" x14ac:dyDescent="0.2">
      <c r="A154" s="155"/>
      <c r="B154" s="156"/>
      <c r="C154" s="251" t="s">
        <v>338</v>
      </c>
      <c r="D154" s="252"/>
      <c r="E154" s="252"/>
      <c r="F154" s="252"/>
      <c r="G154" s="252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121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74" t="str">
        <f>C154</f>
        <v>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R-položkou.</v>
      </c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2">
      <c r="A155" s="155"/>
      <c r="B155" s="156"/>
      <c r="C155" s="189" t="s">
        <v>327</v>
      </c>
      <c r="D155" s="180"/>
      <c r="E155" s="181">
        <v>61.8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177</v>
      </c>
      <c r="AH155" s="148">
        <v>5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67">
        <v>32</v>
      </c>
      <c r="B156" s="168" t="s">
        <v>339</v>
      </c>
      <c r="C156" s="176" t="s">
        <v>340</v>
      </c>
      <c r="D156" s="169" t="s">
        <v>204</v>
      </c>
      <c r="E156" s="170">
        <v>61.8</v>
      </c>
      <c r="F156" s="171"/>
      <c r="G156" s="172">
        <f>ROUND(E156*F156,2)</f>
        <v>0</v>
      </c>
      <c r="H156" s="171"/>
      <c r="I156" s="172">
        <f>ROUND(E156*H156,2)</f>
        <v>0</v>
      </c>
      <c r="J156" s="171"/>
      <c r="K156" s="172">
        <f>ROUND(E156*J156,2)</f>
        <v>0</v>
      </c>
      <c r="L156" s="172">
        <v>21</v>
      </c>
      <c r="M156" s="172">
        <f>G156*(1+L156/100)</f>
        <v>0</v>
      </c>
      <c r="N156" s="170">
        <v>6.5199999999999998E-3</v>
      </c>
      <c r="O156" s="170">
        <f>ROUND(E156*N156,2)</f>
        <v>0.4</v>
      </c>
      <c r="P156" s="170">
        <v>0</v>
      </c>
      <c r="Q156" s="170">
        <f>ROUND(E156*P156,2)</f>
        <v>0</v>
      </c>
      <c r="R156" s="172" t="s">
        <v>302</v>
      </c>
      <c r="S156" s="172" t="s">
        <v>116</v>
      </c>
      <c r="T156" s="173" t="s">
        <v>116</v>
      </c>
      <c r="U156" s="158">
        <v>4.0000000000000001E-3</v>
      </c>
      <c r="V156" s="158">
        <f>ROUND(E156*U156,2)</f>
        <v>0.25</v>
      </c>
      <c r="W156" s="158"/>
      <c r="X156" s="158" t="s">
        <v>172</v>
      </c>
      <c r="Y156" s="158" t="s">
        <v>119</v>
      </c>
      <c r="Z156" s="148"/>
      <c r="AA156" s="148"/>
      <c r="AB156" s="148"/>
      <c r="AC156" s="148"/>
      <c r="AD156" s="148"/>
      <c r="AE156" s="148"/>
      <c r="AF156" s="148"/>
      <c r="AG156" s="148" t="s">
        <v>221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5"/>
      <c r="B157" s="156"/>
      <c r="C157" s="189" t="s">
        <v>327</v>
      </c>
      <c r="D157" s="180"/>
      <c r="E157" s="181">
        <v>61.8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177</v>
      </c>
      <c r="AH157" s="148">
        <v>5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67">
        <v>33</v>
      </c>
      <c r="B158" s="168" t="s">
        <v>341</v>
      </c>
      <c r="C158" s="176" t="s">
        <v>342</v>
      </c>
      <c r="D158" s="169" t="s">
        <v>204</v>
      </c>
      <c r="E158" s="170">
        <v>61.8</v>
      </c>
      <c r="F158" s="171"/>
      <c r="G158" s="172">
        <f>ROUND(E158*F158,2)</f>
        <v>0</v>
      </c>
      <c r="H158" s="171"/>
      <c r="I158" s="172">
        <f>ROUND(E158*H158,2)</f>
        <v>0</v>
      </c>
      <c r="J158" s="171"/>
      <c r="K158" s="172">
        <f>ROUND(E158*J158,2)</f>
        <v>0</v>
      </c>
      <c r="L158" s="172">
        <v>21</v>
      </c>
      <c r="M158" s="172">
        <f>G158*(1+L158/100)</f>
        <v>0</v>
      </c>
      <c r="N158" s="170">
        <v>5.9999999999999995E-4</v>
      </c>
      <c r="O158" s="170">
        <f>ROUND(E158*N158,2)</f>
        <v>0.04</v>
      </c>
      <c r="P158" s="170">
        <v>0</v>
      </c>
      <c r="Q158" s="170">
        <f>ROUND(E158*P158,2)</f>
        <v>0</v>
      </c>
      <c r="R158" s="172" t="s">
        <v>302</v>
      </c>
      <c r="S158" s="172" t="s">
        <v>116</v>
      </c>
      <c r="T158" s="173" t="s">
        <v>116</v>
      </c>
      <c r="U158" s="158">
        <v>2E-3</v>
      </c>
      <c r="V158" s="158">
        <f>ROUND(E158*U158,2)</f>
        <v>0.12</v>
      </c>
      <c r="W158" s="158"/>
      <c r="X158" s="158" t="s">
        <v>172</v>
      </c>
      <c r="Y158" s="158" t="s">
        <v>119</v>
      </c>
      <c r="Z158" s="148"/>
      <c r="AA158" s="148"/>
      <c r="AB158" s="148"/>
      <c r="AC158" s="148"/>
      <c r="AD158" s="148"/>
      <c r="AE158" s="148"/>
      <c r="AF158" s="148"/>
      <c r="AG158" s="148" t="s">
        <v>221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5"/>
      <c r="B159" s="156"/>
      <c r="C159" s="249" t="s">
        <v>343</v>
      </c>
      <c r="D159" s="250"/>
      <c r="E159" s="250"/>
      <c r="F159" s="250"/>
      <c r="G159" s="250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175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5"/>
      <c r="B160" s="156"/>
      <c r="C160" s="189" t="s">
        <v>344</v>
      </c>
      <c r="D160" s="180"/>
      <c r="E160" s="181">
        <v>61.8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177</v>
      </c>
      <c r="AH160" s="148">
        <v>5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67">
        <v>34</v>
      </c>
      <c r="B161" s="168" t="s">
        <v>345</v>
      </c>
      <c r="C161" s="176" t="s">
        <v>346</v>
      </c>
      <c r="D161" s="169" t="s">
        <v>204</v>
      </c>
      <c r="E161" s="170">
        <v>75.150000000000006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70">
        <v>0.35865000000000002</v>
      </c>
      <c r="O161" s="170">
        <f>ROUND(E161*N161,2)</f>
        <v>26.95</v>
      </c>
      <c r="P161" s="170">
        <v>0</v>
      </c>
      <c r="Q161" s="170">
        <f>ROUND(E161*P161,2)</f>
        <v>0</v>
      </c>
      <c r="R161" s="172" t="s">
        <v>302</v>
      </c>
      <c r="S161" s="172" t="s">
        <v>116</v>
      </c>
      <c r="T161" s="173" t="s">
        <v>116</v>
      </c>
      <c r="U161" s="158">
        <v>0.08</v>
      </c>
      <c r="V161" s="158">
        <f>ROUND(E161*U161,2)</f>
        <v>6.01</v>
      </c>
      <c r="W161" s="158"/>
      <c r="X161" s="158" t="s">
        <v>172</v>
      </c>
      <c r="Y161" s="158" t="s">
        <v>119</v>
      </c>
      <c r="Z161" s="148"/>
      <c r="AA161" s="148"/>
      <c r="AB161" s="148"/>
      <c r="AC161" s="148"/>
      <c r="AD161" s="148"/>
      <c r="AE161" s="148"/>
      <c r="AF161" s="148"/>
      <c r="AG161" s="148" t="s">
        <v>221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2">
      <c r="A162" s="155"/>
      <c r="B162" s="156"/>
      <c r="C162" s="189" t="s">
        <v>347</v>
      </c>
      <c r="D162" s="180"/>
      <c r="E162" s="181">
        <v>75.150000000000006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177</v>
      </c>
      <c r="AH162" s="148">
        <v>5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67">
        <v>35</v>
      </c>
      <c r="B163" s="168" t="s">
        <v>348</v>
      </c>
      <c r="C163" s="176" t="s">
        <v>349</v>
      </c>
      <c r="D163" s="169" t="s">
        <v>204</v>
      </c>
      <c r="E163" s="170">
        <v>0.35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70">
        <v>7.1999999999999995E-2</v>
      </c>
      <c r="O163" s="170">
        <f>ROUND(E163*N163,2)</f>
        <v>0.03</v>
      </c>
      <c r="P163" s="170">
        <v>0</v>
      </c>
      <c r="Q163" s="170">
        <f>ROUND(E163*P163,2)</f>
        <v>0</v>
      </c>
      <c r="R163" s="172" t="s">
        <v>302</v>
      </c>
      <c r="S163" s="172" t="s">
        <v>116</v>
      </c>
      <c r="T163" s="173" t="s">
        <v>116</v>
      </c>
      <c r="U163" s="158">
        <v>0.38</v>
      </c>
      <c r="V163" s="158">
        <f>ROUND(E163*U163,2)</f>
        <v>0.13</v>
      </c>
      <c r="W163" s="158"/>
      <c r="X163" s="158" t="s">
        <v>172</v>
      </c>
      <c r="Y163" s="158" t="s">
        <v>119</v>
      </c>
      <c r="Z163" s="148"/>
      <c r="AA163" s="148"/>
      <c r="AB163" s="148"/>
      <c r="AC163" s="148"/>
      <c r="AD163" s="148"/>
      <c r="AE163" s="148"/>
      <c r="AF163" s="148"/>
      <c r="AG163" s="148" t="s">
        <v>173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2" x14ac:dyDescent="0.2">
      <c r="A164" s="155"/>
      <c r="B164" s="156"/>
      <c r="C164" s="249" t="s">
        <v>350</v>
      </c>
      <c r="D164" s="250"/>
      <c r="E164" s="250"/>
      <c r="F164" s="250"/>
      <c r="G164" s="250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175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74" t="str">
        <f>C164</f>
        <v>komunikací pro pěší, z dlaždic betonových a teracových, do velikosti dlaždic 0,25 m2, s provedením lože do tl. 30 mm, s vyplněním spár a se smetením přebytečného materiálu na vzdálenost do 3 m</v>
      </c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2">
      <c r="A165" s="155"/>
      <c r="B165" s="156"/>
      <c r="C165" s="189" t="s">
        <v>351</v>
      </c>
      <c r="D165" s="180"/>
      <c r="E165" s="181">
        <v>0.35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177</v>
      </c>
      <c r="AH165" s="148">
        <v>5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2.5" outlineLevel="1" x14ac:dyDescent="0.2">
      <c r="A166" s="167">
        <v>36</v>
      </c>
      <c r="B166" s="168" t="s">
        <v>352</v>
      </c>
      <c r="C166" s="176" t="s">
        <v>353</v>
      </c>
      <c r="D166" s="169" t="s">
        <v>286</v>
      </c>
      <c r="E166" s="170">
        <v>105.7</v>
      </c>
      <c r="F166" s="171"/>
      <c r="G166" s="172">
        <f>ROUND(E166*F166,2)</f>
        <v>0</v>
      </c>
      <c r="H166" s="171"/>
      <c r="I166" s="172">
        <f>ROUND(E166*H166,2)</f>
        <v>0</v>
      </c>
      <c r="J166" s="171"/>
      <c r="K166" s="172">
        <f>ROUND(E166*J166,2)</f>
        <v>0</v>
      </c>
      <c r="L166" s="172">
        <v>21</v>
      </c>
      <c r="M166" s="172">
        <f>G166*(1+L166/100)</f>
        <v>0</v>
      </c>
      <c r="N166" s="170">
        <v>1.0000000000000001E-5</v>
      </c>
      <c r="O166" s="170">
        <f>ROUND(E166*N166,2)</f>
        <v>0</v>
      </c>
      <c r="P166" s="170">
        <v>0</v>
      </c>
      <c r="Q166" s="170">
        <f>ROUND(E166*P166,2)</f>
        <v>0</v>
      </c>
      <c r="R166" s="172" t="s">
        <v>302</v>
      </c>
      <c r="S166" s="172" t="s">
        <v>116</v>
      </c>
      <c r="T166" s="173" t="s">
        <v>116</v>
      </c>
      <c r="U166" s="158">
        <v>0.03</v>
      </c>
      <c r="V166" s="158">
        <f>ROUND(E166*U166,2)</f>
        <v>3.17</v>
      </c>
      <c r="W166" s="158"/>
      <c r="X166" s="158" t="s">
        <v>172</v>
      </c>
      <c r="Y166" s="158" t="s">
        <v>119</v>
      </c>
      <c r="Z166" s="148"/>
      <c r="AA166" s="148"/>
      <c r="AB166" s="148"/>
      <c r="AC166" s="148"/>
      <c r="AD166" s="148"/>
      <c r="AE166" s="148"/>
      <c r="AF166" s="148"/>
      <c r="AG166" s="148" t="s">
        <v>221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249" t="s">
        <v>354</v>
      </c>
      <c r="D167" s="250"/>
      <c r="E167" s="250"/>
      <c r="F167" s="250"/>
      <c r="G167" s="250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175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2">
      <c r="A168" s="155"/>
      <c r="B168" s="156"/>
      <c r="C168" s="189" t="s">
        <v>355</v>
      </c>
      <c r="D168" s="180"/>
      <c r="E168" s="181">
        <v>105.7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177</v>
      </c>
      <c r="AH168" s="148">
        <v>5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7">
        <v>37</v>
      </c>
      <c r="B169" s="168" t="s">
        <v>356</v>
      </c>
      <c r="C169" s="176" t="s">
        <v>357</v>
      </c>
      <c r="D169" s="169" t="s">
        <v>286</v>
      </c>
      <c r="E169" s="170">
        <v>105.7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0">
        <v>0</v>
      </c>
      <c r="O169" s="170">
        <f>ROUND(E169*N169,2)</f>
        <v>0</v>
      </c>
      <c r="P169" s="170">
        <v>0</v>
      </c>
      <c r="Q169" s="170">
        <f>ROUND(E169*P169,2)</f>
        <v>0</v>
      </c>
      <c r="R169" s="172" t="s">
        <v>302</v>
      </c>
      <c r="S169" s="172" t="s">
        <v>116</v>
      </c>
      <c r="T169" s="173" t="s">
        <v>116</v>
      </c>
      <c r="U169" s="158">
        <v>0.06</v>
      </c>
      <c r="V169" s="158">
        <f>ROUND(E169*U169,2)</f>
        <v>6.34</v>
      </c>
      <c r="W169" s="158"/>
      <c r="X169" s="158" t="s">
        <v>172</v>
      </c>
      <c r="Y169" s="158" t="s">
        <v>119</v>
      </c>
      <c r="Z169" s="148"/>
      <c r="AA169" s="148"/>
      <c r="AB169" s="148"/>
      <c r="AC169" s="148"/>
      <c r="AD169" s="148"/>
      <c r="AE169" s="148"/>
      <c r="AF169" s="148"/>
      <c r="AG169" s="148" t="s">
        <v>173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2">
      <c r="A170" s="155"/>
      <c r="B170" s="156"/>
      <c r="C170" s="249" t="s">
        <v>358</v>
      </c>
      <c r="D170" s="250"/>
      <c r="E170" s="250"/>
      <c r="F170" s="250"/>
      <c r="G170" s="250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175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">
      <c r="A171" s="155"/>
      <c r="B171" s="156"/>
      <c r="C171" s="189" t="s">
        <v>304</v>
      </c>
      <c r="D171" s="180"/>
      <c r="E171" s="181"/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177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3" x14ac:dyDescent="0.2">
      <c r="A172" s="155"/>
      <c r="B172" s="156"/>
      <c r="C172" s="189" t="s">
        <v>359</v>
      </c>
      <c r="D172" s="180"/>
      <c r="E172" s="181">
        <v>105.7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8"/>
      <c r="AA172" s="148"/>
      <c r="AB172" s="148"/>
      <c r="AC172" s="148"/>
      <c r="AD172" s="148"/>
      <c r="AE172" s="148"/>
      <c r="AF172" s="148"/>
      <c r="AG172" s="148" t="s">
        <v>177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33.75" outlineLevel="1" x14ac:dyDescent="0.2">
      <c r="A173" s="167">
        <v>38</v>
      </c>
      <c r="B173" s="168" t="s">
        <v>360</v>
      </c>
      <c r="C173" s="176" t="s">
        <v>361</v>
      </c>
      <c r="D173" s="169" t="s">
        <v>281</v>
      </c>
      <c r="E173" s="170">
        <v>0.26424999999999998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21</v>
      </c>
      <c r="M173" s="172">
        <f>G173*(1+L173/100)</f>
        <v>0</v>
      </c>
      <c r="N173" s="170">
        <v>1</v>
      </c>
      <c r="O173" s="170">
        <f>ROUND(E173*N173,2)</f>
        <v>0.26</v>
      </c>
      <c r="P173" s="170">
        <v>0</v>
      </c>
      <c r="Q173" s="170">
        <f>ROUND(E173*P173,2)</f>
        <v>0</v>
      </c>
      <c r="R173" s="172" t="s">
        <v>274</v>
      </c>
      <c r="S173" s="172" t="s">
        <v>116</v>
      </c>
      <c r="T173" s="173" t="s">
        <v>116</v>
      </c>
      <c r="U173" s="158">
        <v>0</v>
      </c>
      <c r="V173" s="158">
        <f>ROUND(E173*U173,2)</f>
        <v>0</v>
      </c>
      <c r="W173" s="158"/>
      <c r="X173" s="158" t="s">
        <v>275</v>
      </c>
      <c r="Y173" s="158" t="s">
        <v>119</v>
      </c>
      <c r="Z173" s="148"/>
      <c r="AA173" s="148"/>
      <c r="AB173" s="148"/>
      <c r="AC173" s="148"/>
      <c r="AD173" s="148"/>
      <c r="AE173" s="148"/>
      <c r="AF173" s="148"/>
      <c r="AG173" s="148" t="s">
        <v>362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2">
      <c r="A174" s="155"/>
      <c r="B174" s="156"/>
      <c r="C174" s="189" t="s">
        <v>363</v>
      </c>
      <c r="D174" s="180"/>
      <c r="E174" s="181">
        <v>0.26424999999999998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177</v>
      </c>
      <c r="AH174" s="148">
        <v>5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22.5" outlineLevel="1" x14ac:dyDescent="0.2">
      <c r="A175" s="167">
        <v>39</v>
      </c>
      <c r="B175" s="168" t="s">
        <v>364</v>
      </c>
      <c r="C175" s="176" t="s">
        <v>365</v>
      </c>
      <c r="D175" s="169" t="s">
        <v>204</v>
      </c>
      <c r="E175" s="170">
        <v>0.35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21</v>
      </c>
      <c r="M175" s="172">
        <f>G175*(1+L175/100)</f>
        <v>0</v>
      </c>
      <c r="N175" s="170">
        <v>8.6999999999999994E-2</v>
      </c>
      <c r="O175" s="170">
        <f>ROUND(E175*N175,2)</f>
        <v>0.03</v>
      </c>
      <c r="P175" s="170">
        <v>0</v>
      </c>
      <c r="Q175" s="170">
        <f>ROUND(E175*P175,2)</f>
        <v>0</v>
      </c>
      <c r="R175" s="172" t="s">
        <v>274</v>
      </c>
      <c r="S175" s="172" t="s">
        <v>116</v>
      </c>
      <c r="T175" s="173" t="s">
        <v>116</v>
      </c>
      <c r="U175" s="158">
        <v>0</v>
      </c>
      <c r="V175" s="158">
        <f>ROUND(E175*U175,2)</f>
        <v>0</v>
      </c>
      <c r="W175" s="158"/>
      <c r="X175" s="158" t="s">
        <v>275</v>
      </c>
      <c r="Y175" s="158" t="s">
        <v>119</v>
      </c>
      <c r="Z175" s="148"/>
      <c r="AA175" s="148"/>
      <c r="AB175" s="148"/>
      <c r="AC175" s="148"/>
      <c r="AD175" s="148"/>
      <c r="AE175" s="148"/>
      <c r="AF175" s="148"/>
      <c r="AG175" s="148" t="s">
        <v>276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2">
      <c r="A176" s="155"/>
      <c r="B176" s="156"/>
      <c r="C176" s="189" t="s">
        <v>351</v>
      </c>
      <c r="D176" s="180"/>
      <c r="E176" s="181">
        <v>0.35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177</v>
      </c>
      <c r="AH176" s="148">
        <v>5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67">
        <v>40</v>
      </c>
      <c r="B177" s="168" t="s">
        <v>366</v>
      </c>
      <c r="C177" s="176" t="s">
        <v>367</v>
      </c>
      <c r="D177" s="169" t="s">
        <v>281</v>
      </c>
      <c r="E177" s="170">
        <v>130.20081999999999</v>
      </c>
      <c r="F177" s="171"/>
      <c r="G177" s="172">
        <f>ROUND(E177*F177,2)</f>
        <v>0</v>
      </c>
      <c r="H177" s="171"/>
      <c r="I177" s="172">
        <f>ROUND(E177*H177,2)</f>
        <v>0</v>
      </c>
      <c r="J177" s="171"/>
      <c r="K177" s="172">
        <f>ROUND(E177*J177,2)</f>
        <v>0</v>
      </c>
      <c r="L177" s="172">
        <v>21</v>
      </c>
      <c r="M177" s="172">
        <f>G177*(1+L177/100)</f>
        <v>0</v>
      </c>
      <c r="N177" s="170">
        <v>0</v>
      </c>
      <c r="O177" s="170">
        <f>ROUND(E177*N177,2)</f>
        <v>0</v>
      </c>
      <c r="P177" s="170">
        <v>0</v>
      </c>
      <c r="Q177" s="170">
        <f>ROUND(E177*P177,2)</f>
        <v>0</v>
      </c>
      <c r="R177" s="172" t="s">
        <v>302</v>
      </c>
      <c r="S177" s="172" t="s">
        <v>116</v>
      </c>
      <c r="T177" s="173" t="s">
        <v>116</v>
      </c>
      <c r="U177" s="158">
        <v>9.9000000000000005E-2</v>
      </c>
      <c r="V177" s="158">
        <f>ROUND(E177*U177,2)</f>
        <v>12.89</v>
      </c>
      <c r="W177" s="158"/>
      <c r="X177" s="158" t="s">
        <v>368</v>
      </c>
      <c r="Y177" s="158" t="s">
        <v>119</v>
      </c>
      <c r="Z177" s="148"/>
      <c r="AA177" s="148"/>
      <c r="AB177" s="148"/>
      <c r="AC177" s="148"/>
      <c r="AD177" s="148"/>
      <c r="AE177" s="148"/>
      <c r="AF177" s="148"/>
      <c r="AG177" s="148" t="s">
        <v>369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2" x14ac:dyDescent="0.2">
      <c r="A178" s="155"/>
      <c r="B178" s="156"/>
      <c r="C178" s="249" t="s">
        <v>370</v>
      </c>
      <c r="D178" s="250"/>
      <c r="E178" s="250"/>
      <c r="F178" s="250"/>
      <c r="G178" s="250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175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82">
        <v>41</v>
      </c>
      <c r="B179" s="183" t="s">
        <v>371</v>
      </c>
      <c r="C179" s="190" t="s">
        <v>372</v>
      </c>
      <c r="D179" s="184" t="s">
        <v>281</v>
      </c>
      <c r="E179" s="185">
        <v>651.00411999999994</v>
      </c>
      <c r="F179" s="186"/>
      <c r="G179" s="187">
        <f>ROUND(E179*F179,2)</f>
        <v>0</v>
      </c>
      <c r="H179" s="186"/>
      <c r="I179" s="187">
        <f>ROUND(E179*H179,2)</f>
        <v>0</v>
      </c>
      <c r="J179" s="186"/>
      <c r="K179" s="187">
        <f>ROUND(E179*J179,2)</f>
        <v>0</v>
      </c>
      <c r="L179" s="187">
        <v>21</v>
      </c>
      <c r="M179" s="187">
        <f>G179*(1+L179/100)</f>
        <v>0</v>
      </c>
      <c r="N179" s="185">
        <v>0</v>
      </c>
      <c r="O179" s="185">
        <f>ROUND(E179*N179,2)</f>
        <v>0</v>
      </c>
      <c r="P179" s="185">
        <v>0</v>
      </c>
      <c r="Q179" s="185">
        <f>ROUND(E179*P179,2)</f>
        <v>0</v>
      </c>
      <c r="R179" s="187" t="s">
        <v>373</v>
      </c>
      <c r="S179" s="187" t="s">
        <v>116</v>
      </c>
      <c r="T179" s="188" t="s">
        <v>116</v>
      </c>
      <c r="U179" s="158">
        <v>0</v>
      </c>
      <c r="V179" s="158">
        <f>ROUND(E179*U179,2)</f>
        <v>0</v>
      </c>
      <c r="W179" s="158"/>
      <c r="X179" s="158" t="s">
        <v>368</v>
      </c>
      <c r="Y179" s="158" t="s">
        <v>119</v>
      </c>
      <c r="Z179" s="148"/>
      <c r="AA179" s="148"/>
      <c r="AB179" s="148"/>
      <c r="AC179" s="148"/>
      <c r="AD179" s="148"/>
      <c r="AE179" s="148"/>
      <c r="AF179" s="148"/>
      <c r="AG179" s="148" t="s">
        <v>369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67">
        <v>42</v>
      </c>
      <c r="B180" s="168" t="s">
        <v>374</v>
      </c>
      <c r="C180" s="176" t="s">
        <v>375</v>
      </c>
      <c r="D180" s="169" t="s">
        <v>281</v>
      </c>
      <c r="E180" s="170">
        <v>130.20081999999999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21</v>
      </c>
      <c r="M180" s="172">
        <f>G180*(1+L180/100)</f>
        <v>0</v>
      </c>
      <c r="N180" s="170">
        <v>0</v>
      </c>
      <c r="O180" s="170">
        <f>ROUND(E180*N180,2)</f>
        <v>0</v>
      </c>
      <c r="P180" s="170">
        <v>0</v>
      </c>
      <c r="Q180" s="170">
        <f>ROUND(E180*P180,2)</f>
        <v>0</v>
      </c>
      <c r="R180" s="172" t="s">
        <v>376</v>
      </c>
      <c r="S180" s="172" t="s">
        <v>116</v>
      </c>
      <c r="T180" s="173" t="s">
        <v>116</v>
      </c>
      <c r="U180" s="158">
        <v>4.2000000000000003E-2</v>
      </c>
      <c r="V180" s="158">
        <f>ROUND(E180*U180,2)</f>
        <v>5.47</v>
      </c>
      <c r="W180" s="158"/>
      <c r="X180" s="158" t="s">
        <v>368</v>
      </c>
      <c r="Y180" s="158" t="s">
        <v>119</v>
      </c>
      <c r="Z180" s="148"/>
      <c r="AA180" s="148"/>
      <c r="AB180" s="148"/>
      <c r="AC180" s="148"/>
      <c r="AD180" s="148"/>
      <c r="AE180" s="148"/>
      <c r="AF180" s="148"/>
      <c r="AG180" s="148" t="s">
        <v>369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2">
      <c r="A181" s="155"/>
      <c r="B181" s="156"/>
      <c r="C181" s="249" t="s">
        <v>377</v>
      </c>
      <c r="D181" s="250"/>
      <c r="E181" s="250"/>
      <c r="F181" s="250"/>
      <c r="G181" s="250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8"/>
      <c r="AA181" s="148"/>
      <c r="AB181" s="148"/>
      <c r="AC181" s="148"/>
      <c r="AD181" s="148"/>
      <c r="AE181" s="148"/>
      <c r="AF181" s="148"/>
      <c r="AG181" s="148" t="s">
        <v>175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67">
        <v>43</v>
      </c>
      <c r="B182" s="168" t="s">
        <v>378</v>
      </c>
      <c r="C182" s="176" t="s">
        <v>379</v>
      </c>
      <c r="D182" s="169" t="s">
        <v>281</v>
      </c>
      <c r="E182" s="170">
        <v>130.20081999999999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70">
        <v>0</v>
      </c>
      <c r="O182" s="170">
        <f>ROUND(E182*N182,2)</f>
        <v>0</v>
      </c>
      <c r="P182" s="170">
        <v>0</v>
      </c>
      <c r="Q182" s="170">
        <f>ROUND(E182*P182,2)</f>
        <v>0</v>
      </c>
      <c r="R182" s="172" t="s">
        <v>373</v>
      </c>
      <c r="S182" s="172" t="s">
        <v>116</v>
      </c>
      <c r="T182" s="173" t="s">
        <v>116</v>
      </c>
      <c r="U182" s="158">
        <v>0</v>
      </c>
      <c r="V182" s="158">
        <f>ROUND(E182*U182,2)</f>
        <v>0</v>
      </c>
      <c r="W182" s="158"/>
      <c r="X182" s="158" t="s">
        <v>368</v>
      </c>
      <c r="Y182" s="158" t="s">
        <v>119</v>
      </c>
      <c r="Z182" s="148"/>
      <c r="AA182" s="148"/>
      <c r="AB182" s="148"/>
      <c r="AC182" s="148"/>
      <c r="AD182" s="148"/>
      <c r="AE182" s="148"/>
      <c r="AF182" s="148"/>
      <c r="AG182" s="148" t="s">
        <v>369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2" x14ac:dyDescent="0.2">
      <c r="A183" s="155"/>
      <c r="B183" s="156"/>
      <c r="C183" s="260" t="s">
        <v>380</v>
      </c>
      <c r="D183" s="261"/>
      <c r="E183" s="261"/>
      <c r="F183" s="261"/>
      <c r="G183" s="261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8"/>
      <c r="AA183" s="148"/>
      <c r="AB183" s="148"/>
      <c r="AC183" s="148"/>
      <c r="AD183" s="148"/>
      <c r="AE183" s="148"/>
      <c r="AF183" s="148"/>
      <c r="AG183" s="148" t="s">
        <v>121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x14ac:dyDescent="0.2">
      <c r="A184" s="160" t="s">
        <v>111</v>
      </c>
      <c r="B184" s="161" t="s">
        <v>71</v>
      </c>
      <c r="C184" s="175" t="s">
        <v>72</v>
      </c>
      <c r="D184" s="162"/>
      <c r="E184" s="163"/>
      <c r="F184" s="164"/>
      <c r="G184" s="164">
        <f>SUMIF(AG185:AG192,"&lt;&gt;NOR",G185:G192)</f>
        <v>0</v>
      </c>
      <c r="H184" s="164"/>
      <c r="I184" s="164">
        <f>SUM(I185:I192)</f>
        <v>0</v>
      </c>
      <c r="J184" s="164"/>
      <c r="K184" s="164">
        <f>SUM(K185:K192)</f>
        <v>0</v>
      </c>
      <c r="L184" s="164"/>
      <c r="M184" s="164">
        <f>SUM(M185:M192)</f>
        <v>0</v>
      </c>
      <c r="N184" s="163"/>
      <c r="O184" s="163">
        <f>SUM(O185:O192)</f>
        <v>0</v>
      </c>
      <c r="P184" s="163"/>
      <c r="Q184" s="163">
        <f>SUM(Q185:Q192)</f>
        <v>20.39</v>
      </c>
      <c r="R184" s="164"/>
      <c r="S184" s="164"/>
      <c r="T184" s="165"/>
      <c r="U184" s="159"/>
      <c r="V184" s="159">
        <f>SUM(V185:V192)</f>
        <v>9.89</v>
      </c>
      <c r="W184" s="159"/>
      <c r="X184" s="159"/>
      <c r="Y184" s="159"/>
      <c r="AG184" t="s">
        <v>112</v>
      </c>
    </row>
    <row r="185" spans="1:60" ht="22.5" outlineLevel="1" x14ac:dyDescent="0.2">
      <c r="A185" s="167">
        <v>44</v>
      </c>
      <c r="B185" s="168" t="s">
        <v>381</v>
      </c>
      <c r="C185" s="176" t="s">
        <v>382</v>
      </c>
      <c r="D185" s="169" t="s">
        <v>204</v>
      </c>
      <c r="E185" s="170">
        <v>61.8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21</v>
      </c>
      <c r="M185" s="172">
        <f>G185*(1+L185/100)</f>
        <v>0</v>
      </c>
      <c r="N185" s="170">
        <v>0</v>
      </c>
      <c r="O185" s="170">
        <f>ROUND(E185*N185,2)</f>
        <v>0</v>
      </c>
      <c r="P185" s="170">
        <v>0.33</v>
      </c>
      <c r="Q185" s="170">
        <f>ROUND(E185*P185,2)</f>
        <v>20.39</v>
      </c>
      <c r="R185" s="172" t="s">
        <v>302</v>
      </c>
      <c r="S185" s="172" t="s">
        <v>116</v>
      </c>
      <c r="T185" s="173" t="s">
        <v>116</v>
      </c>
      <c r="U185" s="158">
        <v>0.16</v>
      </c>
      <c r="V185" s="158">
        <f>ROUND(E185*U185,2)</f>
        <v>9.89</v>
      </c>
      <c r="W185" s="158"/>
      <c r="X185" s="158" t="s">
        <v>172</v>
      </c>
      <c r="Y185" s="158" t="s">
        <v>119</v>
      </c>
      <c r="Z185" s="148"/>
      <c r="AA185" s="148"/>
      <c r="AB185" s="148"/>
      <c r="AC185" s="148"/>
      <c r="AD185" s="148"/>
      <c r="AE185" s="148"/>
      <c r="AF185" s="148"/>
      <c r="AG185" s="148" t="s">
        <v>173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2" x14ac:dyDescent="0.2">
      <c r="A186" s="155"/>
      <c r="B186" s="156"/>
      <c r="C186" s="249" t="s">
        <v>383</v>
      </c>
      <c r="D186" s="250"/>
      <c r="E186" s="250"/>
      <c r="F186" s="250"/>
      <c r="G186" s="250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8"/>
      <c r="AA186" s="148"/>
      <c r="AB186" s="148"/>
      <c r="AC186" s="148"/>
      <c r="AD186" s="148"/>
      <c r="AE186" s="148"/>
      <c r="AF186" s="148"/>
      <c r="AG186" s="148" t="s">
        <v>175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74" t="str">
        <f>C186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2">
      <c r="A187" s="155"/>
      <c r="B187" s="156"/>
      <c r="C187" s="189" t="s">
        <v>304</v>
      </c>
      <c r="D187" s="180"/>
      <c r="E187" s="181"/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177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3" x14ac:dyDescent="0.2">
      <c r="A188" s="155"/>
      <c r="B188" s="156"/>
      <c r="C188" s="189" t="s">
        <v>313</v>
      </c>
      <c r="D188" s="180"/>
      <c r="E188" s="181">
        <v>61.8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177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2.5" outlineLevel="1" x14ac:dyDescent="0.2">
      <c r="A189" s="167">
        <v>45</v>
      </c>
      <c r="B189" s="168" t="s">
        <v>384</v>
      </c>
      <c r="C189" s="176" t="s">
        <v>385</v>
      </c>
      <c r="D189" s="169" t="s">
        <v>281</v>
      </c>
      <c r="E189" s="170">
        <v>24.684000000000001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21</v>
      </c>
      <c r="M189" s="172">
        <f>G189*(1+L189/100)</f>
        <v>0</v>
      </c>
      <c r="N189" s="170">
        <v>0</v>
      </c>
      <c r="O189" s="170">
        <f>ROUND(E189*N189,2)</f>
        <v>0</v>
      </c>
      <c r="P189" s="170">
        <v>0</v>
      </c>
      <c r="Q189" s="170">
        <f>ROUND(E189*P189,2)</f>
        <v>0</v>
      </c>
      <c r="R189" s="172" t="s">
        <v>373</v>
      </c>
      <c r="S189" s="172" t="s">
        <v>116</v>
      </c>
      <c r="T189" s="173" t="s">
        <v>116</v>
      </c>
      <c r="U189" s="158">
        <v>0</v>
      </c>
      <c r="V189" s="158">
        <f>ROUND(E189*U189,2)</f>
        <v>0</v>
      </c>
      <c r="W189" s="158"/>
      <c r="X189" s="158" t="s">
        <v>172</v>
      </c>
      <c r="Y189" s="158" t="s">
        <v>119</v>
      </c>
      <c r="Z189" s="148"/>
      <c r="AA189" s="148"/>
      <c r="AB189" s="148"/>
      <c r="AC189" s="148"/>
      <c r="AD189" s="148"/>
      <c r="AE189" s="148"/>
      <c r="AF189" s="148"/>
      <c r="AG189" s="148" t="s">
        <v>221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2">
      <c r="A190" s="155"/>
      <c r="B190" s="156"/>
      <c r="C190" s="260" t="s">
        <v>386</v>
      </c>
      <c r="D190" s="261"/>
      <c r="E190" s="261"/>
      <c r="F190" s="261"/>
      <c r="G190" s="261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8"/>
      <c r="AA190" s="148"/>
      <c r="AB190" s="148"/>
      <c r="AC190" s="148"/>
      <c r="AD190" s="148"/>
      <c r="AE190" s="148"/>
      <c r="AF190" s="148"/>
      <c r="AG190" s="148" t="s">
        <v>121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2" x14ac:dyDescent="0.2">
      <c r="A191" s="155"/>
      <c r="B191" s="156"/>
      <c r="C191" s="189" t="s">
        <v>387</v>
      </c>
      <c r="D191" s="180"/>
      <c r="E191" s="181">
        <v>4.29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8"/>
      <c r="AA191" s="148"/>
      <c r="AB191" s="148"/>
      <c r="AC191" s="148"/>
      <c r="AD191" s="148"/>
      <c r="AE191" s="148"/>
      <c r="AF191" s="148"/>
      <c r="AG191" s="148" t="s">
        <v>177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3" x14ac:dyDescent="0.2">
      <c r="A192" s="155"/>
      <c r="B192" s="156"/>
      <c r="C192" s="189" t="s">
        <v>388</v>
      </c>
      <c r="D192" s="180"/>
      <c r="E192" s="181">
        <v>20.393999999999998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8"/>
      <c r="AA192" s="148"/>
      <c r="AB192" s="148"/>
      <c r="AC192" s="148"/>
      <c r="AD192" s="148"/>
      <c r="AE192" s="148"/>
      <c r="AF192" s="148"/>
      <c r="AG192" s="148" t="s">
        <v>177</v>
      </c>
      <c r="AH192" s="148">
        <v>7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x14ac:dyDescent="0.2">
      <c r="A193" s="160" t="s">
        <v>111</v>
      </c>
      <c r="B193" s="161" t="s">
        <v>73</v>
      </c>
      <c r="C193" s="175" t="s">
        <v>74</v>
      </c>
      <c r="D193" s="162"/>
      <c r="E193" s="163"/>
      <c r="F193" s="164"/>
      <c r="G193" s="164">
        <f>SUMIF(AG194:AG273,"&lt;&gt;NOR",G194:G273)</f>
        <v>0</v>
      </c>
      <c r="H193" s="164"/>
      <c r="I193" s="164">
        <f>SUM(I194:I273)</f>
        <v>0</v>
      </c>
      <c r="J193" s="164"/>
      <c r="K193" s="164">
        <f>SUM(K194:K273)</f>
        <v>0</v>
      </c>
      <c r="L193" s="164"/>
      <c r="M193" s="164">
        <f>SUM(M194:M273)</f>
        <v>0</v>
      </c>
      <c r="N193" s="163"/>
      <c r="O193" s="163">
        <f>SUM(O194:O273)</f>
        <v>93.83</v>
      </c>
      <c r="P193" s="163"/>
      <c r="Q193" s="163">
        <f>SUM(Q194:Q273)</f>
        <v>0</v>
      </c>
      <c r="R193" s="164"/>
      <c r="S193" s="164"/>
      <c r="T193" s="165"/>
      <c r="U193" s="159"/>
      <c r="V193" s="159">
        <f>SUM(V194:V273)</f>
        <v>442.77</v>
      </c>
      <c r="W193" s="159"/>
      <c r="X193" s="159"/>
      <c r="Y193" s="159"/>
      <c r="AG193" t="s">
        <v>112</v>
      </c>
    </row>
    <row r="194" spans="1:60" ht="22.5" outlineLevel="1" x14ac:dyDescent="0.2">
      <c r="A194" s="167">
        <v>46</v>
      </c>
      <c r="B194" s="168" t="s">
        <v>389</v>
      </c>
      <c r="C194" s="176" t="s">
        <v>390</v>
      </c>
      <c r="D194" s="169" t="s">
        <v>391</v>
      </c>
      <c r="E194" s="170">
        <v>10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70">
        <v>7.3349999999999999E-2</v>
      </c>
      <c r="O194" s="170">
        <f>ROUND(E194*N194,2)</f>
        <v>0.73</v>
      </c>
      <c r="P194" s="170">
        <v>0</v>
      </c>
      <c r="Q194" s="170">
        <f>ROUND(E194*P194,2)</f>
        <v>0</v>
      </c>
      <c r="R194" s="172" t="s">
        <v>295</v>
      </c>
      <c r="S194" s="172" t="s">
        <v>116</v>
      </c>
      <c r="T194" s="173" t="s">
        <v>116</v>
      </c>
      <c r="U194" s="158">
        <v>1.56</v>
      </c>
      <c r="V194" s="158">
        <f>ROUND(E194*U194,2)</f>
        <v>15.6</v>
      </c>
      <c r="W194" s="158"/>
      <c r="X194" s="158" t="s">
        <v>172</v>
      </c>
      <c r="Y194" s="158" t="s">
        <v>119</v>
      </c>
      <c r="Z194" s="148"/>
      <c r="AA194" s="148"/>
      <c r="AB194" s="148"/>
      <c r="AC194" s="148"/>
      <c r="AD194" s="148"/>
      <c r="AE194" s="148"/>
      <c r="AF194" s="148"/>
      <c r="AG194" s="148" t="s">
        <v>173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2" x14ac:dyDescent="0.2">
      <c r="A195" s="155"/>
      <c r="B195" s="156"/>
      <c r="C195" s="249" t="s">
        <v>392</v>
      </c>
      <c r="D195" s="250"/>
      <c r="E195" s="250"/>
      <c r="F195" s="250"/>
      <c r="G195" s="250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8"/>
      <c r="AA195" s="148"/>
      <c r="AB195" s="148"/>
      <c r="AC195" s="148"/>
      <c r="AD195" s="148"/>
      <c r="AE195" s="148"/>
      <c r="AF195" s="148"/>
      <c r="AG195" s="148" t="s">
        <v>175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2" x14ac:dyDescent="0.2">
      <c r="A196" s="155"/>
      <c r="B196" s="156"/>
      <c r="C196" s="189" t="s">
        <v>393</v>
      </c>
      <c r="D196" s="180"/>
      <c r="E196" s="181">
        <v>10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8"/>
      <c r="AA196" s="148"/>
      <c r="AB196" s="148"/>
      <c r="AC196" s="148"/>
      <c r="AD196" s="148"/>
      <c r="AE196" s="148"/>
      <c r="AF196" s="148"/>
      <c r="AG196" s="148" t="s">
        <v>177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67">
        <v>47</v>
      </c>
      <c r="B197" s="168" t="s">
        <v>394</v>
      </c>
      <c r="C197" s="176" t="s">
        <v>395</v>
      </c>
      <c r="D197" s="169" t="s">
        <v>286</v>
      </c>
      <c r="E197" s="170">
        <v>100.21899999999999</v>
      </c>
      <c r="F197" s="171"/>
      <c r="G197" s="172">
        <f>ROUND(E197*F197,2)</f>
        <v>0</v>
      </c>
      <c r="H197" s="171"/>
      <c r="I197" s="172">
        <f>ROUND(E197*H197,2)</f>
        <v>0</v>
      </c>
      <c r="J197" s="171"/>
      <c r="K197" s="172">
        <f>ROUND(E197*J197,2)</f>
        <v>0</v>
      </c>
      <c r="L197" s="172">
        <v>21</v>
      </c>
      <c r="M197" s="172">
        <f>G197*(1+L197/100)</f>
        <v>0</v>
      </c>
      <c r="N197" s="170">
        <v>1.0000000000000001E-5</v>
      </c>
      <c r="O197" s="170">
        <f>ROUND(E197*N197,2)</f>
        <v>0</v>
      </c>
      <c r="P197" s="170">
        <v>0</v>
      </c>
      <c r="Q197" s="170">
        <f>ROUND(E197*P197,2)</f>
        <v>0</v>
      </c>
      <c r="R197" s="172" t="s">
        <v>295</v>
      </c>
      <c r="S197" s="172" t="s">
        <v>116</v>
      </c>
      <c r="T197" s="173" t="s">
        <v>116</v>
      </c>
      <c r="U197" s="158">
        <v>0.1</v>
      </c>
      <c r="V197" s="158">
        <f>ROUND(E197*U197,2)</f>
        <v>10.02</v>
      </c>
      <c r="W197" s="158"/>
      <c r="X197" s="158" t="s">
        <v>172</v>
      </c>
      <c r="Y197" s="158" t="s">
        <v>119</v>
      </c>
      <c r="Z197" s="148"/>
      <c r="AA197" s="148"/>
      <c r="AB197" s="148"/>
      <c r="AC197" s="148"/>
      <c r="AD197" s="148"/>
      <c r="AE197" s="148"/>
      <c r="AF197" s="148"/>
      <c r="AG197" s="148" t="s">
        <v>308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2" x14ac:dyDescent="0.2">
      <c r="A198" s="155"/>
      <c r="B198" s="156"/>
      <c r="C198" s="249" t="s">
        <v>396</v>
      </c>
      <c r="D198" s="250"/>
      <c r="E198" s="250"/>
      <c r="F198" s="250"/>
      <c r="G198" s="250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175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2" x14ac:dyDescent="0.2">
      <c r="A199" s="155"/>
      <c r="B199" s="156"/>
      <c r="C199" s="189" t="s">
        <v>397</v>
      </c>
      <c r="D199" s="180"/>
      <c r="E199" s="181"/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177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3" x14ac:dyDescent="0.2">
      <c r="A200" s="155"/>
      <c r="B200" s="156"/>
      <c r="C200" s="189" t="s">
        <v>398</v>
      </c>
      <c r="D200" s="180"/>
      <c r="E200" s="181">
        <v>100.21899999999999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8"/>
      <c r="AA200" s="148"/>
      <c r="AB200" s="148"/>
      <c r="AC200" s="148"/>
      <c r="AD200" s="148"/>
      <c r="AE200" s="148"/>
      <c r="AF200" s="148"/>
      <c r="AG200" s="148" t="s">
        <v>177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67">
        <v>48</v>
      </c>
      <c r="B201" s="168" t="s">
        <v>399</v>
      </c>
      <c r="C201" s="176" t="s">
        <v>400</v>
      </c>
      <c r="D201" s="169" t="s">
        <v>391</v>
      </c>
      <c r="E201" s="170">
        <v>2</v>
      </c>
      <c r="F201" s="171"/>
      <c r="G201" s="172">
        <f>ROUND(E201*F201,2)</f>
        <v>0</v>
      </c>
      <c r="H201" s="171"/>
      <c r="I201" s="172">
        <f>ROUND(E201*H201,2)</f>
        <v>0</v>
      </c>
      <c r="J201" s="171"/>
      <c r="K201" s="172">
        <f>ROUND(E201*J201,2)</f>
        <v>0</v>
      </c>
      <c r="L201" s="172">
        <v>21</v>
      </c>
      <c r="M201" s="172">
        <f>G201*(1+L201/100)</f>
        <v>0</v>
      </c>
      <c r="N201" s="170">
        <v>5.0000000000000002E-5</v>
      </c>
      <c r="O201" s="170">
        <f>ROUND(E201*N201,2)</f>
        <v>0</v>
      </c>
      <c r="P201" s="170">
        <v>0</v>
      </c>
      <c r="Q201" s="170">
        <f>ROUND(E201*P201,2)</f>
        <v>0</v>
      </c>
      <c r="R201" s="172" t="s">
        <v>295</v>
      </c>
      <c r="S201" s="172" t="s">
        <v>116</v>
      </c>
      <c r="T201" s="173" t="s">
        <v>116</v>
      </c>
      <c r="U201" s="158">
        <v>0.42</v>
      </c>
      <c r="V201" s="158">
        <f>ROUND(E201*U201,2)</f>
        <v>0.84</v>
      </c>
      <c r="W201" s="158"/>
      <c r="X201" s="158" t="s">
        <v>172</v>
      </c>
      <c r="Y201" s="158" t="s">
        <v>119</v>
      </c>
      <c r="Z201" s="148"/>
      <c r="AA201" s="148"/>
      <c r="AB201" s="148"/>
      <c r="AC201" s="148"/>
      <c r="AD201" s="148"/>
      <c r="AE201" s="148"/>
      <c r="AF201" s="148"/>
      <c r="AG201" s="148" t="s">
        <v>173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">
      <c r="A202" s="155"/>
      <c r="B202" s="156"/>
      <c r="C202" s="249" t="s">
        <v>296</v>
      </c>
      <c r="D202" s="250"/>
      <c r="E202" s="250"/>
      <c r="F202" s="250"/>
      <c r="G202" s="250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8"/>
      <c r="AA202" s="148"/>
      <c r="AB202" s="148"/>
      <c r="AC202" s="148"/>
      <c r="AD202" s="148"/>
      <c r="AE202" s="148"/>
      <c r="AF202" s="148"/>
      <c r="AG202" s="148" t="s">
        <v>175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2" x14ac:dyDescent="0.2">
      <c r="A203" s="155"/>
      <c r="B203" s="156"/>
      <c r="C203" s="189" t="s">
        <v>401</v>
      </c>
      <c r="D203" s="180"/>
      <c r="E203" s="181">
        <v>2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177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2.5" outlineLevel="1" x14ac:dyDescent="0.2">
      <c r="A204" s="167">
        <v>49</v>
      </c>
      <c r="B204" s="168" t="s">
        <v>402</v>
      </c>
      <c r="C204" s="176" t="s">
        <v>403</v>
      </c>
      <c r="D204" s="169" t="s">
        <v>404</v>
      </c>
      <c r="E204" s="170">
        <v>11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21</v>
      </c>
      <c r="M204" s="172">
        <f>G204*(1+L204/100)</f>
        <v>0</v>
      </c>
      <c r="N204" s="170">
        <v>1.2999999999999999E-4</v>
      </c>
      <c r="O204" s="170">
        <f>ROUND(E204*N204,2)</f>
        <v>0</v>
      </c>
      <c r="P204" s="170">
        <v>0</v>
      </c>
      <c r="Q204" s="170">
        <f>ROUND(E204*P204,2)</f>
        <v>0</v>
      </c>
      <c r="R204" s="172" t="s">
        <v>295</v>
      </c>
      <c r="S204" s="172" t="s">
        <v>116</v>
      </c>
      <c r="T204" s="173" t="s">
        <v>116</v>
      </c>
      <c r="U204" s="158">
        <v>7.5</v>
      </c>
      <c r="V204" s="158">
        <f>ROUND(E204*U204,2)</f>
        <v>82.5</v>
      </c>
      <c r="W204" s="158"/>
      <c r="X204" s="158" t="s">
        <v>172</v>
      </c>
      <c r="Y204" s="158" t="s">
        <v>119</v>
      </c>
      <c r="Z204" s="148"/>
      <c r="AA204" s="148"/>
      <c r="AB204" s="148"/>
      <c r="AC204" s="148"/>
      <c r="AD204" s="148"/>
      <c r="AE204" s="148"/>
      <c r="AF204" s="148"/>
      <c r="AG204" s="148" t="s">
        <v>173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2">
      <c r="A205" s="155"/>
      <c r="B205" s="156"/>
      <c r="C205" s="249" t="s">
        <v>405</v>
      </c>
      <c r="D205" s="250"/>
      <c r="E205" s="250"/>
      <c r="F205" s="250"/>
      <c r="G205" s="250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175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">
      <c r="A206" s="155"/>
      <c r="B206" s="156"/>
      <c r="C206" s="189" t="s">
        <v>406</v>
      </c>
      <c r="D206" s="180"/>
      <c r="E206" s="181">
        <v>11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177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67">
        <v>50</v>
      </c>
      <c r="B207" s="168" t="s">
        <v>407</v>
      </c>
      <c r="C207" s="176" t="s">
        <v>408</v>
      </c>
      <c r="D207" s="169" t="s">
        <v>286</v>
      </c>
      <c r="E207" s="170">
        <v>97.3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21</v>
      </c>
      <c r="M207" s="172">
        <f>G207*(1+L207/100)</f>
        <v>0</v>
      </c>
      <c r="N207" s="170">
        <v>0</v>
      </c>
      <c r="O207" s="170">
        <f>ROUND(E207*N207,2)</f>
        <v>0</v>
      </c>
      <c r="P207" s="170">
        <v>0</v>
      </c>
      <c r="Q207" s="170">
        <f>ROUND(E207*P207,2)</f>
        <v>0</v>
      </c>
      <c r="R207" s="172" t="s">
        <v>295</v>
      </c>
      <c r="S207" s="172" t="s">
        <v>116</v>
      </c>
      <c r="T207" s="173" t="s">
        <v>116</v>
      </c>
      <c r="U207" s="158">
        <v>0.04</v>
      </c>
      <c r="V207" s="158">
        <f>ROUND(E207*U207,2)</f>
        <v>3.89</v>
      </c>
      <c r="W207" s="158"/>
      <c r="X207" s="158" t="s">
        <v>172</v>
      </c>
      <c r="Y207" s="158" t="s">
        <v>119</v>
      </c>
      <c r="Z207" s="148"/>
      <c r="AA207" s="148"/>
      <c r="AB207" s="148"/>
      <c r="AC207" s="148"/>
      <c r="AD207" s="148"/>
      <c r="AE207" s="148"/>
      <c r="AF207" s="148"/>
      <c r="AG207" s="148" t="s">
        <v>173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2" x14ac:dyDescent="0.2">
      <c r="A208" s="155"/>
      <c r="B208" s="156"/>
      <c r="C208" s="189" t="s">
        <v>397</v>
      </c>
      <c r="D208" s="180"/>
      <c r="E208" s="181"/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177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3" x14ac:dyDescent="0.2">
      <c r="A209" s="155"/>
      <c r="B209" s="156"/>
      <c r="C209" s="189" t="s">
        <v>409</v>
      </c>
      <c r="D209" s="180"/>
      <c r="E209" s="181">
        <v>97.3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8"/>
      <c r="AA209" s="148"/>
      <c r="AB209" s="148"/>
      <c r="AC209" s="148"/>
      <c r="AD209" s="148"/>
      <c r="AE209" s="148"/>
      <c r="AF209" s="148"/>
      <c r="AG209" s="148" t="s">
        <v>177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ht="33.75" outlineLevel="1" x14ac:dyDescent="0.2">
      <c r="A210" s="167">
        <v>51</v>
      </c>
      <c r="B210" s="168" t="s">
        <v>410</v>
      </c>
      <c r="C210" s="176" t="s">
        <v>411</v>
      </c>
      <c r="D210" s="169" t="s">
        <v>391</v>
      </c>
      <c r="E210" s="170">
        <v>12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21</v>
      </c>
      <c r="M210" s="172">
        <f>G210*(1+L210/100)</f>
        <v>0</v>
      </c>
      <c r="N210" s="170">
        <v>2.2089799999999999</v>
      </c>
      <c r="O210" s="170">
        <f>ROUND(E210*N210,2)</f>
        <v>26.51</v>
      </c>
      <c r="P210" s="170">
        <v>0</v>
      </c>
      <c r="Q210" s="170">
        <f>ROUND(E210*P210,2)</f>
        <v>0</v>
      </c>
      <c r="R210" s="172" t="s">
        <v>295</v>
      </c>
      <c r="S210" s="172" t="s">
        <v>116</v>
      </c>
      <c r="T210" s="173" t="s">
        <v>116</v>
      </c>
      <c r="U210" s="158">
        <v>21.29</v>
      </c>
      <c r="V210" s="158">
        <f>ROUND(E210*U210,2)</f>
        <v>255.48</v>
      </c>
      <c r="W210" s="158"/>
      <c r="X210" s="158" t="s">
        <v>172</v>
      </c>
      <c r="Y210" s="158" t="s">
        <v>119</v>
      </c>
      <c r="Z210" s="148"/>
      <c r="AA210" s="148"/>
      <c r="AB210" s="148"/>
      <c r="AC210" s="148"/>
      <c r="AD210" s="148"/>
      <c r="AE210" s="148"/>
      <c r="AF210" s="148"/>
      <c r="AG210" s="148" t="s">
        <v>308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2" x14ac:dyDescent="0.2">
      <c r="A211" s="155"/>
      <c r="B211" s="156"/>
      <c r="C211" s="249" t="s">
        <v>412</v>
      </c>
      <c r="D211" s="250"/>
      <c r="E211" s="250"/>
      <c r="F211" s="250"/>
      <c r="G211" s="250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8"/>
      <c r="AA211" s="148"/>
      <c r="AB211" s="148"/>
      <c r="AC211" s="148"/>
      <c r="AD211" s="148"/>
      <c r="AE211" s="148"/>
      <c r="AF211" s="148"/>
      <c r="AG211" s="148" t="s">
        <v>175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2" x14ac:dyDescent="0.2">
      <c r="A212" s="155"/>
      <c r="B212" s="156"/>
      <c r="C212" s="189" t="s">
        <v>413</v>
      </c>
      <c r="D212" s="180"/>
      <c r="E212" s="181">
        <v>12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8"/>
      <c r="AA212" s="148"/>
      <c r="AB212" s="148"/>
      <c r="AC212" s="148"/>
      <c r="AD212" s="148"/>
      <c r="AE212" s="148"/>
      <c r="AF212" s="148"/>
      <c r="AG212" s="148" t="s">
        <v>177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ht="22.5" outlineLevel="1" x14ac:dyDescent="0.2">
      <c r="A213" s="167">
        <v>52</v>
      </c>
      <c r="B213" s="168" t="s">
        <v>414</v>
      </c>
      <c r="C213" s="176" t="s">
        <v>415</v>
      </c>
      <c r="D213" s="169" t="s">
        <v>391</v>
      </c>
      <c r="E213" s="170">
        <v>1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70">
        <v>5.2469099999999997</v>
      </c>
      <c r="O213" s="170">
        <f>ROUND(E213*N213,2)</f>
        <v>5.25</v>
      </c>
      <c r="P213" s="170">
        <v>0</v>
      </c>
      <c r="Q213" s="170">
        <f>ROUND(E213*P213,2)</f>
        <v>0</v>
      </c>
      <c r="R213" s="172" t="s">
        <v>295</v>
      </c>
      <c r="S213" s="172" t="s">
        <v>116</v>
      </c>
      <c r="T213" s="173" t="s">
        <v>116</v>
      </c>
      <c r="U213" s="158">
        <v>39.993000000000002</v>
      </c>
      <c r="V213" s="158">
        <f>ROUND(E213*U213,2)</f>
        <v>39.99</v>
      </c>
      <c r="W213" s="158"/>
      <c r="X213" s="158" t="s">
        <v>172</v>
      </c>
      <c r="Y213" s="158" t="s">
        <v>119</v>
      </c>
      <c r="Z213" s="148"/>
      <c r="AA213" s="148"/>
      <c r="AB213" s="148"/>
      <c r="AC213" s="148"/>
      <c r="AD213" s="148"/>
      <c r="AE213" s="148"/>
      <c r="AF213" s="148"/>
      <c r="AG213" s="148" t="s">
        <v>221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2" x14ac:dyDescent="0.2">
      <c r="A214" s="155"/>
      <c r="B214" s="156"/>
      <c r="C214" s="249" t="s">
        <v>416</v>
      </c>
      <c r="D214" s="250"/>
      <c r="E214" s="250"/>
      <c r="F214" s="250"/>
      <c r="G214" s="250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8"/>
      <c r="AA214" s="148"/>
      <c r="AB214" s="148"/>
      <c r="AC214" s="148"/>
      <c r="AD214" s="148"/>
      <c r="AE214" s="148"/>
      <c r="AF214" s="148"/>
      <c r="AG214" s="148" t="s">
        <v>175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74" t="str">
        <f>C214</f>
        <v>z cementu portlandského nebo struskoportlandského výšky vstupu do 0,90 m a základní výšky spadiště 0,60m,</v>
      </c>
      <c r="BB214" s="148"/>
      <c r="BC214" s="148"/>
      <c r="BD214" s="148"/>
      <c r="BE214" s="148"/>
      <c r="BF214" s="148"/>
      <c r="BG214" s="148"/>
      <c r="BH214" s="148"/>
    </row>
    <row r="215" spans="1:60" outlineLevel="2" x14ac:dyDescent="0.2">
      <c r="A215" s="155"/>
      <c r="B215" s="156"/>
      <c r="C215" s="189" t="s">
        <v>417</v>
      </c>
      <c r="D215" s="180"/>
      <c r="E215" s="181"/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8"/>
      <c r="AA215" s="148"/>
      <c r="AB215" s="148"/>
      <c r="AC215" s="148"/>
      <c r="AD215" s="148"/>
      <c r="AE215" s="148"/>
      <c r="AF215" s="148"/>
      <c r="AG215" s="148" t="s">
        <v>177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3" x14ac:dyDescent="0.2">
      <c r="A216" s="155"/>
      <c r="B216" s="156"/>
      <c r="C216" s="189" t="s">
        <v>418</v>
      </c>
      <c r="D216" s="180"/>
      <c r="E216" s="181">
        <v>1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8"/>
      <c r="AA216" s="148"/>
      <c r="AB216" s="148"/>
      <c r="AC216" s="148"/>
      <c r="AD216" s="148"/>
      <c r="AE216" s="148"/>
      <c r="AF216" s="148"/>
      <c r="AG216" s="148" t="s">
        <v>177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ht="22.5" outlineLevel="1" x14ac:dyDescent="0.2">
      <c r="A217" s="167">
        <v>53</v>
      </c>
      <c r="B217" s="168" t="s">
        <v>419</v>
      </c>
      <c r="C217" s="176" t="s">
        <v>420</v>
      </c>
      <c r="D217" s="169" t="s">
        <v>391</v>
      </c>
      <c r="E217" s="170">
        <v>2</v>
      </c>
      <c r="F217" s="171"/>
      <c r="G217" s="172">
        <f>ROUND(E217*F217,2)</f>
        <v>0</v>
      </c>
      <c r="H217" s="171"/>
      <c r="I217" s="172">
        <f>ROUND(E217*H217,2)</f>
        <v>0</v>
      </c>
      <c r="J217" s="171"/>
      <c r="K217" s="172">
        <f>ROUND(E217*J217,2)</f>
        <v>0</v>
      </c>
      <c r="L217" s="172">
        <v>21</v>
      </c>
      <c r="M217" s="172">
        <f>G217*(1+L217/100)</f>
        <v>0</v>
      </c>
      <c r="N217" s="170">
        <v>1.1770400000000001</v>
      </c>
      <c r="O217" s="170">
        <f>ROUND(E217*N217,2)</f>
        <v>2.35</v>
      </c>
      <c r="P217" s="170">
        <v>0</v>
      </c>
      <c r="Q217" s="170">
        <f>ROUND(E217*P217,2)</f>
        <v>0</v>
      </c>
      <c r="R217" s="172" t="s">
        <v>295</v>
      </c>
      <c r="S217" s="172" t="s">
        <v>116</v>
      </c>
      <c r="T217" s="173" t="s">
        <v>116</v>
      </c>
      <c r="U217" s="158">
        <v>7.0860000000000003</v>
      </c>
      <c r="V217" s="158">
        <f>ROUND(E217*U217,2)</f>
        <v>14.17</v>
      </c>
      <c r="W217" s="158"/>
      <c r="X217" s="158" t="s">
        <v>172</v>
      </c>
      <c r="Y217" s="158" t="s">
        <v>119</v>
      </c>
      <c r="Z217" s="148"/>
      <c r="AA217" s="148"/>
      <c r="AB217" s="148"/>
      <c r="AC217" s="148"/>
      <c r="AD217" s="148"/>
      <c r="AE217" s="148"/>
      <c r="AF217" s="148"/>
      <c r="AG217" s="148" t="s">
        <v>221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2" x14ac:dyDescent="0.2">
      <c r="A218" s="155"/>
      <c r="B218" s="156"/>
      <c r="C218" s="249" t="s">
        <v>416</v>
      </c>
      <c r="D218" s="250"/>
      <c r="E218" s="250"/>
      <c r="F218" s="250"/>
      <c r="G218" s="250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8"/>
      <c r="AA218" s="148"/>
      <c r="AB218" s="148"/>
      <c r="AC218" s="148"/>
      <c r="AD218" s="148"/>
      <c r="AE218" s="148"/>
      <c r="AF218" s="148"/>
      <c r="AG218" s="148" t="s">
        <v>175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74" t="str">
        <f>C218</f>
        <v>z cementu portlandského nebo struskoportlandského výšky vstupu do 0,90 m a základní výšky spadiště 0,60m,</v>
      </c>
      <c r="BB218" s="148"/>
      <c r="BC218" s="148"/>
      <c r="BD218" s="148"/>
      <c r="BE218" s="148"/>
      <c r="BF218" s="148"/>
      <c r="BG218" s="148"/>
      <c r="BH218" s="148"/>
    </row>
    <row r="219" spans="1:60" outlineLevel="2" x14ac:dyDescent="0.2">
      <c r="A219" s="155"/>
      <c r="B219" s="156"/>
      <c r="C219" s="189" t="s">
        <v>421</v>
      </c>
      <c r="D219" s="180"/>
      <c r="E219" s="181">
        <v>2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8"/>
      <c r="AA219" s="148"/>
      <c r="AB219" s="148"/>
      <c r="AC219" s="148"/>
      <c r="AD219" s="148"/>
      <c r="AE219" s="148"/>
      <c r="AF219" s="148"/>
      <c r="AG219" s="148" t="s">
        <v>177</v>
      </c>
      <c r="AH219" s="148">
        <v>5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67">
        <v>54</v>
      </c>
      <c r="B220" s="168" t="s">
        <v>422</v>
      </c>
      <c r="C220" s="176" t="s">
        <v>423</v>
      </c>
      <c r="D220" s="169" t="s">
        <v>391</v>
      </c>
      <c r="E220" s="170">
        <v>12</v>
      </c>
      <c r="F220" s="171"/>
      <c r="G220" s="172">
        <f>ROUND(E220*F220,2)</f>
        <v>0</v>
      </c>
      <c r="H220" s="171"/>
      <c r="I220" s="172">
        <f>ROUND(E220*H220,2)</f>
        <v>0</v>
      </c>
      <c r="J220" s="171"/>
      <c r="K220" s="172">
        <f>ROUND(E220*J220,2)</f>
        <v>0</v>
      </c>
      <c r="L220" s="172">
        <v>21</v>
      </c>
      <c r="M220" s="172">
        <f>G220*(1+L220/100)</f>
        <v>0</v>
      </c>
      <c r="N220" s="170">
        <v>7.0200000000000002E-3</v>
      </c>
      <c r="O220" s="170">
        <f>ROUND(E220*N220,2)</f>
        <v>0.08</v>
      </c>
      <c r="P220" s="170">
        <v>0</v>
      </c>
      <c r="Q220" s="170">
        <f>ROUND(E220*P220,2)</f>
        <v>0</v>
      </c>
      <c r="R220" s="172" t="s">
        <v>295</v>
      </c>
      <c r="S220" s="172" t="s">
        <v>116</v>
      </c>
      <c r="T220" s="173" t="s">
        <v>116</v>
      </c>
      <c r="U220" s="158">
        <v>1.69</v>
      </c>
      <c r="V220" s="158">
        <f>ROUND(E220*U220,2)</f>
        <v>20.28</v>
      </c>
      <c r="W220" s="158"/>
      <c r="X220" s="158" t="s">
        <v>172</v>
      </c>
      <c r="Y220" s="158" t="s">
        <v>119</v>
      </c>
      <c r="Z220" s="148"/>
      <c r="AA220" s="148"/>
      <c r="AB220" s="148"/>
      <c r="AC220" s="148"/>
      <c r="AD220" s="148"/>
      <c r="AE220" s="148"/>
      <c r="AF220" s="148"/>
      <c r="AG220" s="148" t="s">
        <v>173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2" x14ac:dyDescent="0.2">
      <c r="A221" s="155"/>
      <c r="B221" s="156"/>
      <c r="C221" s="189" t="s">
        <v>413</v>
      </c>
      <c r="D221" s="180"/>
      <c r="E221" s="181">
        <v>12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8"/>
      <c r="AA221" s="148"/>
      <c r="AB221" s="148"/>
      <c r="AC221" s="148"/>
      <c r="AD221" s="148"/>
      <c r="AE221" s="148"/>
      <c r="AF221" s="148"/>
      <c r="AG221" s="148" t="s">
        <v>177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33.75" outlineLevel="1" x14ac:dyDescent="0.2">
      <c r="A222" s="167">
        <v>55</v>
      </c>
      <c r="B222" s="168" t="s">
        <v>424</v>
      </c>
      <c r="C222" s="176" t="s">
        <v>425</v>
      </c>
      <c r="D222" s="169" t="s">
        <v>286</v>
      </c>
      <c r="E222" s="170">
        <v>16.25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70">
        <v>0.51870000000000005</v>
      </c>
      <c r="O222" s="170">
        <f>ROUND(E222*N222,2)</f>
        <v>8.43</v>
      </c>
      <c r="P222" s="170">
        <v>0</v>
      </c>
      <c r="Q222" s="170">
        <f>ROUND(E222*P222,2)</f>
        <v>0</v>
      </c>
      <c r="R222" s="172" t="s">
        <v>287</v>
      </c>
      <c r="S222" s="172" t="s">
        <v>116</v>
      </c>
      <c r="T222" s="173" t="s">
        <v>116</v>
      </c>
      <c r="U222" s="158">
        <v>0</v>
      </c>
      <c r="V222" s="158">
        <f>ROUND(E222*U222,2)</f>
        <v>0</v>
      </c>
      <c r="W222" s="158"/>
      <c r="X222" s="158" t="s">
        <v>288</v>
      </c>
      <c r="Y222" s="158" t="s">
        <v>119</v>
      </c>
      <c r="Z222" s="148"/>
      <c r="AA222" s="148"/>
      <c r="AB222" s="148"/>
      <c r="AC222" s="148"/>
      <c r="AD222" s="148"/>
      <c r="AE222" s="148"/>
      <c r="AF222" s="148"/>
      <c r="AG222" s="148" t="s">
        <v>426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2" x14ac:dyDescent="0.2">
      <c r="A223" s="155"/>
      <c r="B223" s="156"/>
      <c r="C223" s="189" t="s">
        <v>397</v>
      </c>
      <c r="D223" s="180"/>
      <c r="E223" s="181"/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8"/>
      <c r="AA223" s="148"/>
      <c r="AB223" s="148"/>
      <c r="AC223" s="148"/>
      <c r="AD223" s="148"/>
      <c r="AE223" s="148"/>
      <c r="AF223" s="148"/>
      <c r="AG223" s="148" t="s">
        <v>177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3" x14ac:dyDescent="0.2">
      <c r="A224" s="155"/>
      <c r="B224" s="156"/>
      <c r="C224" s="189" t="s">
        <v>427</v>
      </c>
      <c r="D224" s="180"/>
      <c r="E224" s="181">
        <v>2.1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8"/>
      <c r="AA224" s="148"/>
      <c r="AB224" s="148"/>
      <c r="AC224" s="148"/>
      <c r="AD224" s="148"/>
      <c r="AE224" s="148"/>
      <c r="AF224" s="148"/>
      <c r="AG224" s="148" t="s">
        <v>177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3" x14ac:dyDescent="0.2">
      <c r="A225" s="155"/>
      <c r="B225" s="156"/>
      <c r="C225" s="189" t="s">
        <v>428</v>
      </c>
      <c r="D225" s="180"/>
      <c r="E225" s="181">
        <v>2.2000000000000002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8"/>
      <c r="AA225" s="148"/>
      <c r="AB225" s="148"/>
      <c r="AC225" s="148"/>
      <c r="AD225" s="148"/>
      <c r="AE225" s="148"/>
      <c r="AF225" s="148"/>
      <c r="AG225" s="148" t="s">
        <v>177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3" x14ac:dyDescent="0.2">
      <c r="A226" s="155"/>
      <c r="B226" s="156"/>
      <c r="C226" s="189" t="s">
        <v>429</v>
      </c>
      <c r="D226" s="180"/>
      <c r="E226" s="181">
        <v>5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8"/>
      <c r="AA226" s="148"/>
      <c r="AB226" s="148"/>
      <c r="AC226" s="148"/>
      <c r="AD226" s="148"/>
      <c r="AE226" s="148"/>
      <c r="AF226" s="148"/>
      <c r="AG226" s="148" t="s">
        <v>177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3" x14ac:dyDescent="0.2">
      <c r="A227" s="155"/>
      <c r="B227" s="156"/>
      <c r="C227" s="189" t="s">
        <v>430</v>
      </c>
      <c r="D227" s="180"/>
      <c r="E227" s="181">
        <v>4.0999999999999996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8"/>
      <c r="AA227" s="148"/>
      <c r="AB227" s="148"/>
      <c r="AC227" s="148"/>
      <c r="AD227" s="148"/>
      <c r="AE227" s="148"/>
      <c r="AF227" s="148"/>
      <c r="AG227" s="148" t="s">
        <v>177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3" x14ac:dyDescent="0.2">
      <c r="A228" s="155"/>
      <c r="B228" s="156"/>
      <c r="C228" s="189" t="s">
        <v>431</v>
      </c>
      <c r="D228" s="180"/>
      <c r="E228" s="181">
        <v>2.85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8"/>
      <c r="AA228" s="148"/>
      <c r="AB228" s="148"/>
      <c r="AC228" s="148"/>
      <c r="AD228" s="148"/>
      <c r="AE228" s="148"/>
      <c r="AF228" s="148"/>
      <c r="AG228" s="148" t="s">
        <v>177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33.75" outlineLevel="1" x14ac:dyDescent="0.2">
      <c r="A229" s="167">
        <v>56</v>
      </c>
      <c r="B229" s="168" t="s">
        <v>432</v>
      </c>
      <c r="C229" s="176" t="s">
        <v>433</v>
      </c>
      <c r="D229" s="169" t="s">
        <v>286</v>
      </c>
      <c r="E229" s="170">
        <v>20.25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21</v>
      </c>
      <c r="M229" s="172">
        <f>G229*(1+L229/100)</f>
        <v>0</v>
      </c>
      <c r="N229" s="170">
        <v>0.65092000000000005</v>
      </c>
      <c r="O229" s="170">
        <f>ROUND(E229*N229,2)</f>
        <v>13.18</v>
      </c>
      <c r="P229" s="170">
        <v>0</v>
      </c>
      <c r="Q229" s="170">
        <f>ROUND(E229*P229,2)</f>
        <v>0</v>
      </c>
      <c r="R229" s="172" t="s">
        <v>287</v>
      </c>
      <c r="S229" s="172" t="s">
        <v>116</v>
      </c>
      <c r="T229" s="173" t="s">
        <v>116</v>
      </c>
      <c r="U229" s="158">
        <v>0</v>
      </c>
      <c r="V229" s="158">
        <f>ROUND(E229*U229,2)</f>
        <v>0</v>
      </c>
      <c r="W229" s="158"/>
      <c r="X229" s="158" t="s">
        <v>288</v>
      </c>
      <c r="Y229" s="158" t="s">
        <v>119</v>
      </c>
      <c r="Z229" s="148"/>
      <c r="AA229" s="148"/>
      <c r="AB229" s="148"/>
      <c r="AC229" s="148"/>
      <c r="AD229" s="148"/>
      <c r="AE229" s="148"/>
      <c r="AF229" s="148"/>
      <c r="AG229" s="148" t="s">
        <v>426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2" x14ac:dyDescent="0.2">
      <c r="A230" s="155"/>
      <c r="B230" s="156"/>
      <c r="C230" s="189" t="s">
        <v>397</v>
      </c>
      <c r="D230" s="180"/>
      <c r="E230" s="181"/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8"/>
      <c r="AA230" s="148"/>
      <c r="AB230" s="148"/>
      <c r="AC230" s="148"/>
      <c r="AD230" s="148"/>
      <c r="AE230" s="148"/>
      <c r="AF230" s="148"/>
      <c r="AG230" s="148" t="s">
        <v>177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3" x14ac:dyDescent="0.2">
      <c r="A231" s="155"/>
      <c r="B231" s="156"/>
      <c r="C231" s="189" t="s">
        <v>434</v>
      </c>
      <c r="D231" s="180"/>
      <c r="E231" s="181">
        <v>1.75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8"/>
      <c r="AA231" s="148"/>
      <c r="AB231" s="148"/>
      <c r="AC231" s="148"/>
      <c r="AD231" s="148"/>
      <c r="AE231" s="148"/>
      <c r="AF231" s="148"/>
      <c r="AG231" s="148" t="s">
        <v>177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3" x14ac:dyDescent="0.2">
      <c r="A232" s="155"/>
      <c r="B232" s="156"/>
      <c r="C232" s="189" t="s">
        <v>435</v>
      </c>
      <c r="D232" s="180"/>
      <c r="E232" s="181">
        <v>2.7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8"/>
      <c r="AA232" s="148"/>
      <c r="AB232" s="148"/>
      <c r="AC232" s="148"/>
      <c r="AD232" s="148"/>
      <c r="AE232" s="148"/>
      <c r="AF232" s="148"/>
      <c r="AG232" s="148" t="s">
        <v>177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3" x14ac:dyDescent="0.2">
      <c r="A233" s="155"/>
      <c r="B233" s="156"/>
      <c r="C233" s="189" t="s">
        <v>436</v>
      </c>
      <c r="D233" s="180"/>
      <c r="E233" s="181">
        <v>2.6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8"/>
      <c r="AA233" s="148"/>
      <c r="AB233" s="148"/>
      <c r="AC233" s="148"/>
      <c r="AD233" s="148"/>
      <c r="AE233" s="148"/>
      <c r="AF233" s="148"/>
      <c r="AG233" s="148" t="s">
        <v>177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3" x14ac:dyDescent="0.2">
      <c r="A234" s="155"/>
      <c r="B234" s="156"/>
      <c r="C234" s="189" t="s">
        <v>437</v>
      </c>
      <c r="D234" s="180"/>
      <c r="E234" s="181">
        <v>7.2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8"/>
      <c r="AA234" s="148"/>
      <c r="AB234" s="148"/>
      <c r="AC234" s="148"/>
      <c r="AD234" s="148"/>
      <c r="AE234" s="148"/>
      <c r="AF234" s="148"/>
      <c r="AG234" s="148" t="s">
        <v>177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2">
      <c r="A235" s="155"/>
      <c r="B235" s="156"/>
      <c r="C235" s="189" t="s">
        <v>438</v>
      </c>
      <c r="D235" s="180"/>
      <c r="E235" s="181">
        <v>6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177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ht="33.75" outlineLevel="1" x14ac:dyDescent="0.2">
      <c r="A236" s="167">
        <v>57</v>
      </c>
      <c r="B236" s="168" t="s">
        <v>439</v>
      </c>
      <c r="C236" s="176" t="s">
        <v>440</v>
      </c>
      <c r="D236" s="169" t="s">
        <v>391</v>
      </c>
      <c r="E236" s="170">
        <v>2</v>
      </c>
      <c r="F236" s="171"/>
      <c r="G236" s="172">
        <f>ROUND(E236*F236,2)</f>
        <v>0</v>
      </c>
      <c r="H236" s="171"/>
      <c r="I236" s="172">
        <f>ROUND(E236*H236,2)</f>
        <v>0</v>
      </c>
      <c r="J236" s="171"/>
      <c r="K236" s="172">
        <f>ROUND(E236*J236,2)</f>
        <v>0</v>
      </c>
      <c r="L236" s="172">
        <v>21</v>
      </c>
      <c r="M236" s="172">
        <f>G236*(1+L236/100)</f>
        <v>0</v>
      </c>
      <c r="N236" s="170">
        <v>0.81198999999999999</v>
      </c>
      <c r="O236" s="170">
        <f>ROUND(E236*N236,2)</f>
        <v>1.62</v>
      </c>
      <c r="P236" s="170">
        <v>0</v>
      </c>
      <c r="Q236" s="170">
        <f>ROUND(E236*P236,2)</f>
        <v>0</v>
      </c>
      <c r="R236" s="172" t="s">
        <v>287</v>
      </c>
      <c r="S236" s="172" t="s">
        <v>116</v>
      </c>
      <c r="T236" s="173" t="s">
        <v>116</v>
      </c>
      <c r="U236" s="158">
        <v>0</v>
      </c>
      <c r="V236" s="158">
        <f>ROUND(E236*U236,2)</f>
        <v>0</v>
      </c>
      <c r="W236" s="158"/>
      <c r="X236" s="158" t="s">
        <v>288</v>
      </c>
      <c r="Y236" s="158" t="s">
        <v>119</v>
      </c>
      <c r="Z236" s="148"/>
      <c r="AA236" s="148"/>
      <c r="AB236" s="148"/>
      <c r="AC236" s="148"/>
      <c r="AD236" s="148"/>
      <c r="AE236" s="148"/>
      <c r="AF236" s="148"/>
      <c r="AG236" s="148" t="s">
        <v>426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ht="22.5" outlineLevel="2" x14ac:dyDescent="0.2">
      <c r="A237" s="155"/>
      <c r="B237" s="156"/>
      <c r="C237" s="249" t="s">
        <v>441</v>
      </c>
      <c r="D237" s="250"/>
      <c r="E237" s="250"/>
      <c r="F237" s="250"/>
      <c r="G237" s="250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175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74" t="str">
        <f>C237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37" s="148"/>
      <c r="BC237" s="148"/>
      <c r="BD237" s="148"/>
      <c r="BE237" s="148"/>
      <c r="BF237" s="148"/>
      <c r="BG237" s="148"/>
      <c r="BH237" s="148"/>
    </row>
    <row r="238" spans="1:60" outlineLevel="2" x14ac:dyDescent="0.2">
      <c r="A238" s="155"/>
      <c r="B238" s="156"/>
      <c r="C238" s="189" t="s">
        <v>442</v>
      </c>
      <c r="D238" s="180"/>
      <c r="E238" s="181"/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8"/>
      <c r="AA238" s="148"/>
      <c r="AB238" s="148"/>
      <c r="AC238" s="148"/>
      <c r="AD238" s="148"/>
      <c r="AE238" s="148"/>
      <c r="AF238" s="148"/>
      <c r="AG238" s="148" t="s">
        <v>177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3" x14ac:dyDescent="0.2">
      <c r="A239" s="155"/>
      <c r="B239" s="156"/>
      <c r="C239" s="189" t="s">
        <v>443</v>
      </c>
      <c r="D239" s="180"/>
      <c r="E239" s="181">
        <v>2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8"/>
      <c r="AA239" s="148"/>
      <c r="AB239" s="148"/>
      <c r="AC239" s="148"/>
      <c r="AD239" s="148"/>
      <c r="AE239" s="148"/>
      <c r="AF239" s="148"/>
      <c r="AG239" s="148" t="s">
        <v>177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67">
        <v>58</v>
      </c>
      <c r="B240" s="168" t="s">
        <v>444</v>
      </c>
      <c r="C240" s="176" t="s">
        <v>445</v>
      </c>
      <c r="D240" s="169" t="s">
        <v>446</v>
      </c>
      <c r="E240" s="170">
        <v>2</v>
      </c>
      <c r="F240" s="171"/>
      <c r="G240" s="172">
        <f>ROUND(E240*F240,2)</f>
        <v>0</v>
      </c>
      <c r="H240" s="171"/>
      <c r="I240" s="172">
        <f>ROUND(E240*H240,2)</f>
        <v>0</v>
      </c>
      <c r="J240" s="171"/>
      <c r="K240" s="172">
        <f>ROUND(E240*J240,2)</f>
        <v>0</v>
      </c>
      <c r="L240" s="172">
        <v>21</v>
      </c>
      <c r="M240" s="172">
        <f>G240*(1+L240/100)</f>
        <v>0</v>
      </c>
      <c r="N240" s="170">
        <v>0</v>
      </c>
      <c r="O240" s="170">
        <f>ROUND(E240*N240,2)</f>
        <v>0</v>
      </c>
      <c r="P240" s="170">
        <v>0</v>
      </c>
      <c r="Q240" s="170">
        <f>ROUND(E240*P240,2)</f>
        <v>0</v>
      </c>
      <c r="R240" s="172"/>
      <c r="S240" s="172" t="s">
        <v>447</v>
      </c>
      <c r="T240" s="173" t="s">
        <v>117</v>
      </c>
      <c r="U240" s="158">
        <v>0</v>
      </c>
      <c r="V240" s="158">
        <f>ROUND(E240*U240,2)</f>
        <v>0</v>
      </c>
      <c r="W240" s="158"/>
      <c r="X240" s="158" t="s">
        <v>288</v>
      </c>
      <c r="Y240" s="158" t="s">
        <v>119</v>
      </c>
      <c r="Z240" s="148"/>
      <c r="AA240" s="148"/>
      <c r="AB240" s="148"/>
      <c r="AC240" s="148"/>
      <c r="AD240" s="148"/>
      <c r="AE240" s="148"/>
      <c r="AF240" s="148"/>
      <c r="AG240" s="148" t="s">
        <v>426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2" x14ac:dyDescent="0.2">
      <c r="A241" s="155"/>
      <c r="B241" s="156"/>
      <c r="C241" s="260" t="s">
        <v>448</v>
      </c>
      <c r="D241" s="261"/>
      <c r="E241" s="261"/>
      <c r="F241" s="261"/>
      <c r="G241" s="261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8"/>
      <c r="AA241" s="148"/>
      <c r="AB241" s="148"/>
      <c r="AC241" s="148"/>
      <c r="AD241" s="148"/>
      <c r="AE241" s="148"/>
      <c r="AF241" s="148"/>
      <c r="AG241" s="148" t="s">
        <v>121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2" x14ac:dyDescent="0.2">
      <c r="A242" s="155"/>
      <c r="B242" s="156"/>
      <c r="C242" s="189" t="s">
        <v>449</v>
      </c>
      <c r="D242" s="180"/>
      <c r="E242" s="181">
        <v>2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8"/>
      <c r="AA242" s="148"/>
      <c r="AB242" s="148"/>
      <c r="AC242" s="148"/>
      <c r="AD242" s="148"/>
      <c r="AE242" s="148"/>
      <c r="AF242" s="148"/>
      <c r="AG242" s="148" t="s">
        <v>177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67">
        <v>59</v>
      </c>
      <c r="B243" s="168" t="s">
        <v>450</v>
      </c>
      <c r="C243" s="176" t="s">
        <v>451</v>
      </c>
      <c r="D243" s="169" t="s">
        <v>446</v>
      </c>
      <c r="E243" s="170">
        <v>1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70">
        <v>0</v>
      </c>
      <c r="O243" s="170">
        <f>ROUND(E243*N243,2)</f>
        <v>0</v>
      </c>
      <c r="P243" s="170">
        <v>0</v>
      </c>
      <c r="Q243" s="170">
        <f>ROUND(E243*P243,2)</f>
        <v>0</v>
      </c>
      <c r="R243" s="172"/>
      <c r="S243" s="172" t="s">
        <v>447</v>
      </c>
      <c r="T243" s="173" t="s">
        <v>117</v>
      </c>
      <c r="U243" s="158">
        <v>0</v>
      </c>
      <c r="V243" s="158">
        <f>ROUND(E243*U243,2)</f>
        <v>0</v>
      </c>
      <c r="W243" s="158"/>
      <c r="X243" s="158" t="s">
        <v>288</v>
      </c>
      <c r="Y243" s="158" t="s">
        <v>119</v>
      </c>
      <c r="Z243" s="148"/>
      <c r="AA243" s="148"/>
      <c r="AB243" s="148"/>
      <c r="AC243" s="148"/>
      <c r="AD243" s="148"/>
      <c r="AE243" s="148"/>
      <c r="AF243" s="148"/>
      <c r="AG243" s="148" t="s">
        <v>426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2" x14ac:dyDescent="0.2">
      <c r="A244" s="155"/>
      <c r="B244" s="156"/>
      <c r="C244" s="260" t="s">
        <v>452</v>
      </c>
      <c r="D244" s="261"/>
      <c r="E244" s="261"/>
      <c r="F244" s="261"/>
      <c r="G244" s="261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8"/>
      <c r="AA244" s="148"/>
      <c r="AB244" s="148"/>
      <c r="AC244" s="148"/>
      <c r="AD244" s="148"/>
      <c r="AE244" s="148"/>
      <c r="AF244" s="148"/>
      <c r="AG244" s="148" t="s">
        <v>121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2" x14ac:dyDescent="0.2">
      <c r="A245" s="155"/>
      <c r="B245" s="156"/>
      <c r="C245" s="189" t="s">
        <v>453</v>
      </c>
      <c r="D245" s="180"/>
      <c r="E245" s="181">
        <v>1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8"/>
      <c r="AA245" s="148"/>
      <c r="AB245" s="148"/>
      <c r="AC245" s="148"/>
      <c r="AD245" s="148"/>
      <c r="AE245" s="148"/>
      <c r="AF245" s="148"/>
      <c r="AG245" s="148" t="s">
        <v>177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33.75" outlineLevel="1" x14ac:dyDescent="0.2">
      <c r="A246" s="167">
        <v>60</v>
      </c>
      <c r="B246" s="168" t="s">
        <v>454</v>
      </c>
      <c r="C246" s="176" t="s">
        <v>455</v>
      </c>
      <c r="D246" s="169" t="s">
        <v>391</v>
      </c>
      <c r="E246" s="170">
        <v>17</v>
      </c>
      <c r="F246" s="171"/>
      <c r="G246" s="172">
        <f>ROUND(E246*F246,2)</f>
        <v>0</v>
      </c>
      <c r="H246" s="171"/>
      <c r="I246" s="172">
        <f>ROUND(E246*H246,2)</f>
        <v>0</v>
      </c>
      <c r="J246" s="171"/>
      <c r="K246" s="172">
        <f>ROUND(E246*J246,2)</f>
        <v>0</v>
      </c>
      <c r="L246" s="172">
        <v>21</v>
      </c>
      <c r="M246" s="172">
        <f>G246*(1+L246/100)</f>
        <v>0</v>
      </c>
      <c r="N246" s="170">
        <v>6.1199999999999997E-2</v>
      </c>
      <c r="O246" s="170">
        <f>ROUND(E246*N246,2)</f>
        <v>1.04</v>
      </c>
      <c r="P246" s="170">
        <v>0</v>
      </c>
      <c r="Q246" s="170">
        <f>ROUND(E246*P246,2)</f>
        <v>0</v>
      </c>
      <c r="R246" s="172" t="s">
        <v>274</v>
      </c>
      <c r="S246" s="172" t="s">
        <v>116</v>
      </c>
      <c r="T246" s="173" t="s">
        <v>116</v>
      </c>
      <c r="U246" s="158">
        <v>0</v>
      </c>
      <c r="V246" s="158">
        <f>ROUND(E246*U246,2)</f>
        <v>0</v>
      </c>
      <c r="W246" s="158"/>
      <c r="X246" s="158" t="s">
        <v>275</v>
      </c>
      <c r="Y246" s="158" t="s">
        <v>119</v>
      </c>
      <c r="Z246" s="148"/>
      <c r="AA246" s="148"/>
      <c r="AB246" s="148"/>
      <c r="AC246" s="148"/>
      <c r="AD246" s="148"/>
      <c r="AE246" s="148"/>
      <c r="AF246" s="148"/>
      <c r="AG246" s="148" t="s">
        <v>362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2" x14ac:dyDescent="0.2">
      <c r="A247" s="155"/>
      <c r="B247" s="156"/>
      <c r="C247" s="189" t="s">
        <v>456</v>
      </c>
      <c r="D247" s="180"/>
      <c r="E247" s="181">
        <v>17</v>
      </c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8"/>
      <c r="AA247" s="148"/>
      <c r="AB247" s="148"/>
      <c r="AC247" s="148"/>
      <c r="AD247" s="148"/>
      <c r="AE247" s="148"/>
      <c r="AF247" s="148"/>
      <c r="AG247" s="148" t="s">
        <v>177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33.75" outlineLevel="1" x14ac:dyDescent="0.2">
      <c r="A248" s="167">
        <v>61</v>
      </c>
      <c r="B248" s="168" t="s">
        <v>457</v>
      </c>
      <c r="C248" s="176" t="s">
        <v>458</v>
      </c>
      <c r="D248" s="169" t="s">
        <v>391</v>
      </c>
      <c r="E248" s="170">
        <v>1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70">
        <v>6.13E-3</v>
      </c>
      <c r="O248" s="170">
        <f>ROUND(E248*N248,2)</f>
        <v>0.01</v>
      </c>
      <c r="P248" s="170">
        <v>0</v>
      </c>
      <c r="Q248" s="170">
        <f>ROUND(E248*P248,2)</f>
        <v>0</v>
      </c>
      <c r="R248" s="172" t="s">
        <v>274</v>
      </c>
      <c r="S248" s="172" t="s">
        <v>116</v>
      </c>
      <c r="T248" s="173" t="s">
        <v>116</v>
      </c>
      <c r="U248" s="158">
        <v>0</v>
      </c>
      <c r="V248" s="158">
        <f>ROUND(E248*U248,2)</f>
        <v>0</v>
      </c>
      <c r="W248" s="158"/>
      <c r="X248" s="158" t="s">
        <v>275</v>
      </c>
      <c r="Y248" s="158" t="s">
        <v>119</v>
      </c>
      <c r="Z248" s="148"/>
      <c r="AA248" s="148"/>
      <c r="AB248" s="148"/>
      <c r="AC248" s="148"/>
      <c r="AD248" s="148"/>
      <c r="AE248" s="148"/>
      <c r="AF248" s="148"/>
      <c r="AG248" s="148" t="s">
        <v>276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2" x14ac:dyDescent="0.2">
      <c r="A249" s="155"/>
      <c r="B249" s="156"/>
      <c r="C249" s="189" t="s">
        <v>459</v>
      </c>
      <c r="D249" s="180"/>
      <c r="E249" s="181">
        <v>1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8"/>
      <c r="AA249" s="148"/>
      <c r="AB249" s="148"/>
      <c r="AC249" s="148"/>
      <c r="AD249" s="148"/>
      <c r="AE249" s="148"/>
      <c r="AF249" s="148"/>
      <c r="AG249" s="148" t="s">
        <v>177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33.75" outlineLevel="1" x14ac:dyDescent="0.2">
      <c r="A250" s="167">
        <v>62</v>
      </c>
      <c r="B250" s="168" t="s">
        <v>460</v>
      </c>
      <c r="C250" s="176" t="s">
        <v>461</v>
      </c>
      <c r="D250" s="169" t="s">
        <v>391</v>
      </c>
      <c r="E250" s="170">
        <v>1</v>
      </c>
      <c r="F250" s="171"/>
      <c r="G250" s="172">
        <f>ROUND(E250*F250,2)</f>
        <v>0</v>
      </c>
      <c r="H250" s="171"/>
      <c r="I250" s="172">
        <f>ROUND(E250*H250,2)</f>
        <v>0</v>
      </c>
      <c r="J250" s="171"/>
      <c r="K250" s="172">
        <f>ROUND(E250*J250,2)</f>
        <v>0</v>
      </c>
      <c r="L250" s="172">
        <v>21</v>
      </c>
      <c r="M250" s="172">
        <f>G250*(1+L250/100)</f>
        <v>0</v>
      </c>
      <c r="N250" s="170">
        <v>7.1700000000000002E-3</v>
      </c>
      <c r="O250" s="170">
        <f>ROUND(E250*N250,2)</f>
        <v>0.01</v>
      </c>
      <c r="P250" s="170">
        <v>0</v>
      </c>
      <c r="Q250" s="170">
        <f>ROUND(E250*P250,2)</f>
        <v>0</v>
      </c>
      <c r="R250" s="172" t="s">
        <v>274</v>
      </c>
      <c r="S250" s="172" t="s">
        <v>116</v>
      </c>
      <c r="T250" s="173" t="s">
        <v>116</v>
      </c>
      <c r="U250" s="158">
        <v>0</v>
      </c>
      <c r="V250" s="158">
        <f>ROUND(E250*U250,2)</f>
        <v>0</v>
      </c>
      <c r="W250" s="158"/>
      <c r="X250" s="158" t="s">
        <v>275</v>
      </c>
      <c r="Y250" s="158" t="s">
        <v>119</v>
      </c>
      <c r="Z250" s="148"/>
      <c r="AA250" s="148"/>
      <c r="AB250" s="148"/>
      <c r="AC250" s="148"/>
      <c r="AD250" s="148"/>
      <c r="AE250" s="148"/>
      <c r="AF250" s="148"/>
      <c r="AG250" s="148" t="s">
        <v>276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2" x14ac:dyDescent="0.2">
      <c r="A251" s="155"/>
      <c r="B251" s="156"/>
      <c r="C251" s="189" t="s">
        <v>459</v>
      </c>
      <c r="D251" s="180"/>
      <c r="E251" s="181">
        <v>1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8"/>
      <c r="AA251" s="148"/>
      <c r="AB251" s="148"/>
      <c r="AC251" s="148"/>
      <c r="AD251" s="148"/>
      <c r="AE251" s="148"/>
      <c r="AF251" s="148"/>
      <c r="AG251" s="148" t="s">
        <v>177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22.5" outlineLevel="1" x14ac:dyDescent="0.2">
      <c r="A252" s="167">
        <v>63</v>
      </c>
      <c r="B252" s="168" t="s">
        <v>462</v>
      </c>
      <c r="C252" s="176" t="s">
        <v>463</v>
      </c>
      <c r="D252" s="169" t="s">
        <v>391</v>
      </c>
      <c r="E252" s="170">
        <v>12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21</v>
      </c>
      <c r="M252" s="172">
        <f>G252*(1+L252/100)</f>
        <v>0</v>
      </c>
      <c r="N252" s="170">
        <v>9.0999999999999998E-2</v>
      </c>
      <c r="O252" s="170">
        <f>ROUND(E252*N252,2)</f>
        <v>1.0900000000000001</v>
      </c>
      <c r="P252" s="170">
        <v>0</v>
      </c>
      <c r="Q252" s="170">
        <f>ROUND(E252*P252,2)</f>
        <v>0</v>
      </c>
      <c r="R252" s="172" t="s">
        <v>274</v>
      </c>
      <c r="S252" s="172" t="s">
        <v>116</v>
      </c>
      <c r="T252" s="173" t="s">
        <v>116</v>
      </c>
      <c r="U252" s="158">
        <v>0</v>
      </c>
      <c r="V252" s="158">
        <f>ROUND(E252*U252,2)</f>
        <v>0</v>
      </c>
      <c r="W252" s="158"/>
      <c r="X252" s="158" t="s">
        <v>275</v>
      </c>
      <c r="Y252" s="158" t="s">
        <v>119</v>
      </c>
      <c r="Z252" s="148"/>
      <c r="AA252" s="148"/>
      <c r="AB252" s="148"/>
      <c r="AC252" s="148"/>
      <c r="AD252" s="148"/>
      <c r="AE252" s="148"/>
      <c r="AF252" s="148"/>
      <c r="AG252" s="148" t="s">
        <v>276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2" x14ac:dyDescent="0.2">
      <c r="A253" s="155"/>
      <c r="B253" s="156"/>
      <c r="C253" s="189" t="s">
        <v>464</v>
      </c>
      <c r="D253" s="180"/>
      <c r="E253" s="181">
        <v>12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8"/>
      <c r="AA253" s="148"/>
      <c r="AB253" s="148"/>
      <c r="AC253" s="148"/>
      <c r="AD253" s="148"/>
      <c r="AE253" s="148"/>
      <c r="AF253" s="148"/>
      <c r="AG253" s="148" t="s">
        <v>177</v>
      </c>
      <c r="AH253" s="148">
        <v>5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ht="22.5" outlineLevel="1" x14ac:dyDescent="0.2">
      <c r="A254" s="167">
        <v>64</v>
      </c>
      <c r="B254" s="168" t="s">
        <v>465</v>
      </c>
      <c r="C254" s="176" t="s">
        <v>466</v>
      </c>
      <c r="D254" s="169" t="s">
        <v>391</v>
      </c>
      <c r="E254" s="170">
        <v>3</v>
      </c>
      <c r="F254" s="171"/>
      <c r="G254" s="172">
        <f>ROUND(E254*F254,2)</f>
        <v>0</v>
      </c>
      <c r="H254" s="171"/>
      <c r="I254" s="172">
        <f>ROUND(E254*H254,2)</f>
        <v>0</v>
      </c>
      <c r="J254" s="171"/>
      <c r="K254" s="172">
        <f>ROUND(E254*J254,2)</f>
        <v>0</v>
      </c>
      <c r="L254" s="172">
        <v>21</v>
      </c>
      <c r="M254" s="172">
        <f>G254*(1+L254/100)</f>
        <v>0</v>
      </c>
      <c r="N254" s="170">
        <v>5.3999999999999999E-2</v>
      </c>
      <c r="O254" s="170">
        <f>ROUND(E254*N254,2)</f>
        <v>0.16</v>
      </c>
      <c r="P254" s="170">
        <v>0</v>
      </c>
      <c r="Q254" s="170">
        <f>ROUND(E254*P254,2)</f>
        <v>0</v>
      </c>
      <c r="R254" s="172" t="s">
        <v>274</v>
      </c>
      <c r="S254" s="172" t="s">
        <v>116</v>
      </c>
      <c r="T254" s="173" t="s">
        <v>116</v>
      </c>
      <c r="U254" s="158">
        <v>0</v>
      </c>
      <c r="V254" s="158">
        <f>ROUND(E254*U254,2)</f>
        <v>0</v>
      </c>
      <c r="W254" s="158"/>
      <c r="X254" s="158" t="s">
        <v>275</v>
      </c>
      <c r="Y254" s="158" t="s">
        <v>119</v>
      </c>
      <c r="Z254" s="148"/>
      <c r="AA254" s="148"/>
      <c r="AB254" s="148"/>
      <c r="AC254" s="148"/>
      <c r="AD254" s="148"/>
      <c r="AE254" s="148"/>
      <c r="AF254" s="148"/>
      <c r="AG254" s="148" t="s">
        <v>362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2" x14ac:dyDescent="0.2">
      <c r="A255" s="155"/>
      <c r="B255" s="156"/>
      <c r="C255" s="189" t="s">
        <v>467</v>
      </c>
      <c r="D255" s="180"/>
      <c r="E255" s="181">
        <v>3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8"/>
      <c r="AA255" s="148"/>
      <c r="AB255" s="148"/>
      <c r="AC255" s="148"/>
      <c r="AD255" s="148"/>
      <c r="AE255" s="148"/>
      <c r="AF255" s="148"/>
      <c r="AG255" s="148" t="s">
        <v>177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ht="22.5" outlineLevel="1" x14ac:dyDescent="0.2">
      <c r="A256" s="167">
        <v>65</v>
      </c>
      <c r="B256" s="168" t="s">
        <v>468</v>
      </c>
      <c r="C256" s="176" t="s">
        <v>469</v>
      </c>
      <c r="D256" s="169" t="s">
        <v>391</v>
      </c>
      <c r="E256" s="170">
        <v>23</v>
      </c>
      <c r="F256" s="171"/>
      <c r="G256" s="172">
        <f>ROUND(E256*F256,2)</f>
        <v>0</v>
      </c>
      <c r="H256" s="171"/>
      <c r="I256" s="172">
        <f>ROUND(E256*H256,2)</f>
        <v>0</v>
      </c>
      <c r="J256" s="171"/>
      <c r="K256" s="172">
        <f>ROUND(E256*J256,2)</f>
        <v>0</v>
      </c>
      <c r="L256" s="172">
        <v>21</v>
      </c>
      <c r="M256" s="172">
        <f>G256*(1+L256/100)</f>
        <v>0</v>
      </c>
      <c r="N256" s="170">
        <v>6.8000000000000005E-2</v>
      </c>
      <c r="O256" s="170">
        <f>ROUND(E256*N256,2)</f>
        <v>1.56</v>
      </c>
      <c r="P256" s="170">
        <v>0</v>
      </c>
      <c r="Q256" s="170">
        <f>ROUND(E256*P256,2)</f>
        <v>0</v>
      </c>
      <c r="R256" s="172" t="s">
        <v>274</v>
      </c>
      <c r="S256" s="172" t="s">
        <v>116</v>
      </c>
      <c r="T256" s="173" t="s">
        <v>116</v>
      </c>
      <c r="U256" s="158">
        <v>0</v>
      </c>
      <c r="V256" s="158">
        <f>ROUND(E256*U256,2)</f>
        <v>0</v>
      </c>
      <c r="W256" s="158"/>
      <c r="X256" s="158" t="s">
        <v>275</v>
      </c>
      <c r="Y256" s="158" t="s">
        <v>119</v>
      </c>
      <c r="Z256" s="148"/>
      <c r="AA256" s="148"/>
      <c r="AB256" s="148"/>
      <c r="AC256" s="148"/>
      <c r="AD256" s="148"/>
      <c r="AE256" s="148"/>
      <c r="AF256" s="148"/>
      <c r="AG256" s="148" t="s">
        <v>276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2" x14ac:dyDescent="0.2">
      <c r="A257" s="155"/>
      <c r="B257" s="156"/>
      <c r="C257" s="189" t="s">
        <v>470</v>
      </c>
      <c r="D257" s="180"/>
      <c r="E257" s="181">
        <v>23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8"/>
      <c r="AA257" s="148"/>
      <c r="AB257" s="148"/>
      <c r="AC257" s="148"/>
      <c r="AD257" s="148"/>
      <c r="AE257" s="148"/>
      <c r="AF257" s="148"/>
      <c r="AG257" s="148" t="s">
        <v>177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ht="22.5" outlineLevel="1" x14ac:dyDescent="0.2">
      <c r="A258" s="167">
        <v>66</v>
      </c>
      <c r="B258" s="168" t="s">
        <v>471</v>
      </c>
      <c r="C258" s="176" t="s">
        <v>472</v>
      </c>
      <c r="D258" s="169" t="s">
        <v>391</v>
      </c>
      <c r="E258" s="170">
        <v>13</v>
      </c>
      <c r="F258" s="171"/>
      <c r="G258" s="172">
        <f>ROUND(E258*F258,2)</f>
        <v>0</v>
      </c>
      <c r="H258" s="171"/>
      <c r="I258" s="172">
        <f>ROUND(E258*H258,2)</f>
        <v>0</v>
      </c>
      <c r="J258" s="171"/>
      <c r="K258" s="172">
        <f>ROUND(E258*J258,2)</f>
        <v>0</v>
      </c>
      <c r="L258" s="172">
        <v>21</v>
      </c>
      <c r="M258" s="172">
        <f>G258*(1+L258/100)</f>
        <v>0</v>
      </c>
      <c r="N258" s="170">
        <v>0.08</v>
      </c>
      <c r="O258" s="170">
        <f>ROUND(E258*N258,2)</f>
        <v>1.04</v>
      </c>
      <c r="P258" s="170">
        <v>0</v>
      </c>
      <c r="Q258" s="170">
        <f>ROUND(E258*P258,2)</f>
        <v>0</v>
      </c>
      <c r="R258" s="172" t="s">
        <v>274</v>
      </c>
      <c r="S258" s="172" t="s">
        <v>116</v>
      </c>
      <c r="T258" s="173" t="s">
        <v>116</v>
      </c>
      <c r="U258" s="158">
        <v>0</v>
      </c>
      <c r="V258" s="158">
        <f>ROUND(E258*U258,2)</f>
        <v>0</v>
      </c>
      <c r="W258" s="158"/>
      <c r="X258" s="158" t="s">
        <v>275</v>
      </c>
      <c r="Y258" s="158" t="s">
        <v>119</v>
      </c>
      <c r="Z258" s="148"/>
      <c r="AA258" s="148"/>
      <c r="AB258" s="148"/>
      <c r="AC258" s="148"/>
      <c r="AD258" s="148"/>
      <c r="AE258" s="148"/>
      <c r="AF258" s="148"/>
      <c r="AG258" s="148" t="s">
        <v>362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2" x14ac:dyDescent="0.2">
      <c r="A259" s="155"/>
      <c r="B259" s="156"/>
      <c r="C259" s="189" t="s">
        <v>473</v>
      </c>
      <c r="D259" s="180"/>
      <c r="E259" s="181">
        <v>13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8"/>
      <c r="AA259" s="148"/>
      <c r="AB259" s="148"/>
      <c r="AC259" s="148"/>
      <c r="AD259" s="148"/>
      <c r="AE259" s="148"/>
      <c r="AF259" s="148"/>
      <c r="AG259" s="148" t="s">
        <v>177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22.5" outlineLevel="1" x14ac:dyDescent="0.2">
      <c r="A260" s="167">
        <v>67</v>
      </c>
      <c r="B260" s="168" t="s">
        <v>474</v>
      </c>
      <c r="C260" s="176" t="s">
        <v>475</v>
      </c>
      <c r="D260" s="169" t="s">
        <v>391</v>
      </c>
      <c r="E260" s="170">
        <v>12</v>
      </c>
      <c r="F260" s="171"/>
      <c r="G260" s="172">
        <f>ROUND(E260*F260,2)</f>
        <v>0</v>
      </c>
      <c r="H260" s="171"/>
      <c r="I260" s="172">
        <f>ROUND(E260*H260,2)</f>
        <v>0</v>
      </c>
      <c r="J260" s="171"/>
      <c r="K260" s="172">
        <f>ROUND(E260*J260,2)</f>
        <v>0</v>
      </c>
      <c r="L260" s="172">
        <v>21</v>
      </c>
      <c r="M260" s="172">
        <f>G260*(1+L260/100)</f>
        <v>0</v>
      </c>
      <c r="N260" s="170">
        <v>0.58499999999999996</v>
      </c>
      <c r="O260" s="170">
        <f>ROUND(E260*N260,2)</f>
        <v>7.02</v>
      </c>
      <c r="P260" s="170">
        <v>0</v>
      </c>
      <c r="Q260" s="170">
        <f>ROUND(E260*P260,2)</f>
        <v>0</v>
      </c>
      <c r="R260" s="172" t="s">
        <v>274</v>
      </c>
      <c r="S260" s="172" t="s">
        <v>116</v>
      </c>
      <c r="T260" s="173" t="s">
        <v>116</v>
      </c>
      <c r="U260" s="158">
        <v>0</v>
      </c>
      <c r="V260" s="158">
        <f>ROUND(E260*U260,2)</f>
        <v>0</v>
      </c>
      <c r="W260" s="158"/>
      <c r="X260" s="158" t="s">
        <v>275</v>
      </c>
      <c r="Y260" s="158" t="s">
        <v>119</v>
      </c>
      <c r="Z260" s="148"/>
      <c r="AA260" s="148"/>
      <c r="AB260" s="148"/>
      <c r="AC260" s="148"/>
      <c r="AD260" s="148"/>
      <c r="AE260" s="148"/>
      <c r="AF260" s="148"/>
      <c r="AG260" s="148" t="s">
        <v>362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2" x14ac:dyDescent="0.2">
      <c r="A261" s="155"/>
      <c r="B261" s="156"/>
      <c r="C261" s="189" t="s">
        <v>413</v>
      </c>
      <c r="D261" s="180"/>
      <c r="E261" s="181">
        <v>12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8"/>
      <c r="AA261" s="148"/>
      <c r="AB261" s="148"/>
      <c r="AC261" s="148"/>
      <c r="AD261" s="148"/>
      <c r="AE261" s="148"/>
      <c r="AF261" s="148"/>
      <c r="AG261" s="148" t="s">
        <v>177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ht="22.5" outlineLevel="1" x14ac:dyDescent="0.2">
      <c r="A262" s="167">
        <v>68</v>
      </c>
      <c r="B262" s="168" t="s">
        <v>476</v>
      </c>
      <c r="C262" s="176" t="s">
        <v>477</v>
      </c>
      <c r="D262" s="169" t="s">
        <v>391</v>
      </c>
      <c r="E262" s="170">
        <v>9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21</v>
      </c>
      <c r="M262" s="172">
        <f>G262*(1+L262/100)</f>
        <v>0</v>
      </c>
      <c r="N262" s="170">
        <v>0.25</v>
      </c>
      <c r="O262" s="170">
        <f>ROUND(E262*N262,2)</f>
        <v>2.25</v>
      </c>
      <c r="P262" s="170">
        <v>0</v>
      </c>
      <c r="Q262" s="170">
        <f>ROUND(E262*P262,2)</f>
        <v>0</v>
      </c>
      <c r="R262" s="172" t="s">
        <v>274</v>
      </c>
      <c r="S262" s="172" t="s">
        <v>116</v>
      </c>
      <c r="T262" s="173" t="s">
        <v>116</v>
      </c>
      <c r="U262" s="158">
        <v>0</v>
      </c>
      <c r="V262" s="158">
        <f>ROUND(E262*U262,2)</f>
        <v>0</v>
      </c>
      <c r="W262" s="158"/>
      <c r="X262" s="158" t="s">
        <v>275</v>
      </c>
      <c r="Y262" s="158" t="s">
        <v>119</v>
      </c>
      <c r="Z262" s="148"/>
      <c r="AA262" s="148"/>
      <c r="AB262" s="148"/>
      <c r="AC262" s="148"/>
      <c r="AD262" s="148"/>
      <c r="AE262" s="148"/>
      <c r="AF262" s="148"/>
      <c r="AG262" s="148" t="s">
        <v>276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2" x14ac:dyDescent="0.2">
      <c r="A263" s="155"/>
      <c r="B263" s="156"/>
      <c r="C263" s="189" t="s">
        <v>478</v>
      </c>
      <c r="D263" s="180"/>
      <c r="E263" s="181">
        <v>9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177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 x14ac:dyDescent="0.2">
      <c r="A264" s="167">
        <v>69</v>
      </c>
      <c r="B264" s="168" t="s">
        <v>479</v>
      </c>
      <c r="C264" s="176" t="s">
        <v>480</v>
      </c>
      <c r="D264" s="169" t="s">
        <v>391</v>
      </c>
      <c r="E264" s="170">
        <v>4</v>
      </c>
      <c r="F264" s="171"/>
      <c r="G264" s="172">
        <f>ROUND(E264*F264,2)</f>
        <v>0</v>
      </c>
      <c r="H264" s="171"/>
      <c r="I264" s="172">
        <f>ROUND(E264*H264,2)</f>
        <v>0</v>
      </c>
      <c r="J264" s="171"/>
      <c r="K264" s="172">
        <f>ROUND(E264*J264,2)</f>
        <v>0</v>
      </c>
      <c r="L264" s="172">
        <v>21</v>
      </c>
      <c r="M264" s="172">
        <f>G264*(1+L264/100)</f>
        <v>0</v>
      </c>
      <c r="N264" s="170">
        <v>0.5</v>
      </c>
      <c r="O264" s="170">
        <f>ROUND(E264*N264,2)</f>
        <v>2</v>
      </c>
      <c r="P264" s="170">
        <v>0</v>
      </c>
      <c r="Q264" s="170">
        <f>ROUND(E264*P264,2)</f>
        <v>0</v>
      </c>
      <c r="R264" s="172" t="s">
        <v>274</v>
      </c>
      <c r="S264" s="172" t="s">
        <v>116</v>
      </c>
      <c r="T264" s="173" t="s">
        <v>116</v>
      </c>
      <c r="U264" s="158">
        <v>0</v>
      </c>
      <c r="V264" s="158">
        <f>ROUND(E264*U264,2)</f>
        <v>0</v>
      </c>
      <c r="W264" s="158"/>
      <c r="X264" s="158" t="s">
        <v>275</v>
      </c>
      <c r="Y264" s="158" t="s">
        <v>119</v>
      </c>
      <c r="Z264" s="148"/>
      <c r="AA264" s="148"/>
      <c r="AB264" s="148"/>
      <c r="AC264" s="148"/>
      <c r="AD264" s="148"/>
      <c r="AE264" s="148"/>
      <c r="AF264" s="148"/>
      <c r="AG264" s="148" t="s">
        <v>276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2" x14ac:dyDescent="0.2">
      <c r="A265" s="155"/>
      <c r="B265" s="156"/>
      <c r="C265" s="189" t="s">
        <v>481</v>
      </c>
      <c r="D265" s="180"/>
      <c r="E265" s="181">
        <v>4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8"/>
      <c r="AA265" s="148"/>
      <c r="AB265" s="148"/>
      <c r="AC265" s="148"/>
      <c r="AD265" s="148"/>
      <c r="AE265" s="148"/>
      <c r="AF265" s="148"/>
      <c r="AG265" s="148" t="s">
        <v>177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2.5" outlineLevel="1" x14ac:dyDescent="0.2">
      <c r="A266" s="167">
        <v>70</v>
      </c>
      <c r="B266" s="168" t="s">
        <v>482</v>
      </c>
      <c r="C266" s="176" t="s">
        <v>483</v>
      </c>
      <c r="D266" s="169" t="s">
        <v>391</v>
      </c>
      <c r="E266" s="170">
        <v>3</v>
      </c>
      <c r="F266" s="171"/>
      <c r="G266" s="172">
        <f>ROUND(E266*F266,2)</f>
        <v>0</v>
      </c>
      <c r="H266" s="171"/>
      <c r="I266" s="172">
        <f>ROUND(E266*H266,2)</f>
        <v>0</v>
      </c>
      <c r="J266" s="171"/>
      <c r="K266" s="172">
        <f>ROUND(E266*J266,2)</f>
        <v>0</v>
      </c>
      <c r="L266" s="172">
        <v>21</v>
      </c>
      <c r="M266" s="172">
        <f>G266*(1+L266/100)</f>
        <v>0</v>
      </c>
      <c r="N266" s="170">
        <v>1</v>
      </c>
      <c r="O266" s="170">
        <f>ROUND(E266*N266,2)</f>
        <v>3</v>
      </c>
      <c r="P266" s="170">
        <v>0</v>
      </c>
      <c r="Q266" s="170">
        <f>ROUND(E266*P266,2)</f>
        <v>0</v>
      </c>
      <c r="R266" s="172" t="s">
        <v>274</v>
      </c>
      <c r="S266" s="172" t="s">
        <v>116</v>
      </c>
      <c r="T266" s="173" t="s">
        <v>116</v>
      </c>
      <c r="U266" s="158">
        <v>0</v>
      </c>
      <c r="V266" s="158">
        <f>ROUND(E266*U266,2)</f>
        <v>0</v>
      </c>
      <c r="W266" s="158"/>
      <c r="X266" s="158" t="s">
        <v>275</v>
      </c>
      <c r="Y266" s="158" t="s">
        <v>119</v>
      </c>
      <c r="Z266" s="148"/>
      <c r="AA266" s="148"/>
      <c r="AB266" s="148"/>
      <c r="AC266" s="148"/>
      <c r="AD266" s="148"/>
      <c r="AE266" s="148"/>
      <c r="AF266" s="148"/>
      <c r="AG266" s="148" t="s">
        <v>276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2">
      <c r="A267" s="155"/>
      <c r="B267" s="156"/>
      <c r="C267" s="189" t="s">
        <v>467</v>
      </c>
      <c r="D267" s="180"/>
      <c r="E267" s="181">
        <v>3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8"/>
      <c r="AA267" s="148"/>
      <c r="AB267" s="148"/>
      <c r="AC267" s="148"/>
      <c r="AD267" s="148"/>
      <c r="AE267" s="148"/>
      <c r="AF267" s="148"/>
      <c r="AG267" s="148" t="s">
        <v>177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2.5" outlineLevel="1" x14ac:dyDescent="0.2">
      <c r="A268" s="167">
        <v>71</v>
      </c>
      <c r="B268" s="168" t="s">
        <v>484</v>
      </c>
      <c r="C268" s="176" t="s">
        <v>485</v>
      </c>
      <c r="D268" s="169" t="s">
        <v>391</v>
      </c>
      <c r="E268" s="170">
        <v>9</v>
      </c>
      <c r="F268" s="171"/>
      <c r="G268" s="172">
        <f>ROUND(E268*F268,2)</f>
        <v>0</v>
      </c>
      <c r="H268" s="171"/>
      <c r="I268" s="172">
        <f>ROUND(E268*H268,2)</f>
        <v>0</v>
      </c>
      <c r="J268" s="171"/>
      <c r="K268" s="172">
        <f>ROUND(E268*J268,2)</f>
        <v>0</v>
      </c>
      <c r="L268" s="172">
        <v>21</v>
      </c>
      <c r="M268" s="172">
        <f>G268*(1+L268/100)</f>
        <v>0</v>
      </c>
      <c r="N268" s="170">
        <v>1.6</v>
      </c>
      <c r="O268" s="170">
        <f>ROUND(E268*N268,2)</f>
        <v>14.4</v>
      </c>
      <c r="P268" s="170">
        <v>0</v>
      </c>
      <c r="Q268" s="170">
        <f>ROUND(E268*P268,2)</f>
        <v>0</v>
      </c>
      <c r="R268" s="172" t="s">
        <v>274</v>
      </c>
      <c r="S268" s="172" t="s">
        <v>116</v>
      </c>
      <c r="T268" s="173" t="s">
        <v>116</v>
      </c>
      <c r="U268" s="158">
        <v>0</v>
      </c>
      <c r="V268" s="158">
        <f>ROUND(E268*U268,2)</f>
        <v>0</v>
      </c>
      <c r="W268" s="158"/>
      <c r="X268" s="158" t="s">
        <v>275</v>
      </c>
      <c r="Y268" s="158" t="s">
        <v>119</v>
      </c>
      <c r="Z268" s="148"/>
      <c r="AA268" s="148"/>
      <c r="AB268" s="148"/>
      <c r="AC268" s="148"/>
      <c r="AD268" s="148"/>
      <c r="AE268" s="148"/>
      <c r="AF268" s="148"/>
      <c r="AG268" s="148" t="s">
        <v>276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2" x14ac:dyDescent="0.2">
      <c r="A269" s="155"/>
      <c r="B269" s="156"/>
      <c r="C269" s="189" t="s">
        <v>417</v>
      </c>
      <c r="D269" s="180"/>
      <c r="E269" s="181"/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177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3" x14ac:dyDescent="0.2">
      <c r="A270" s="155"/>
      <c r="B270" s="156"/>
      <c r="C270" s="189" t="s">
        <v>486</v>
      </c>
      <c r="D270" s="180"/>
      <c r="E270" s="181">
        <v>9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8"/>
      <c r="AA270" s="148"/>
      <c r="AB270" s="148"/>
      <c r="AC270" s="148"/>
      <c r="AD270" s="148"/>
      <c r="AE270" s="148"/>
      <c r="AF270" s="148"/>
      <c r="AG270" s="148" t="s">
        <v>177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ht="22.5" outlineLevel="1" x14ac:dyDescent="0.2">
      <c r="A271" s="167">
        <v>72</v>
      </c>
      <c r="B271" s="168" t="s">
        <v>487</v>
      </c>
      <c r="C271" s="176" t="s">
        <v>488</v>
      </c>
      <c r="D271" s="169" t="s">
        <v>391</v>
      </c>
      <c r="E271" s="170">
        <v>1</v>
      </c>
      <c r="F271" s="171"/>
      <c r="G271" s="172">
        <f>ROUND(E271*F271,2)</f>
        <v>0</v>
      </c>
      <c r="H271" s="171"/>
      <c r="I271" s="172">
        <f>ROUND(E271*H271,2)</f>
        <v>0</v>
      </c>
      <c r="J271" s="171"/>
      <c r="K271" s="172">
        <f>ROUND(E271*J271,2)</f>
        <v>0</v>
      </c>
      <c r="L271" s="172">
        <v>21</v>
      </c>
      <c r="M271" s="172">
        <f>G271*(1+L271/100)</f>
        <v>0</v>
      </c>
      <c r="N271" s="170">
        <v>2.1</v>
      </c>
      <c r="O271" s="170">
        <f>ROUND(E271*N271,2)</f>
        <v>2.1</v>
      </c>
      <c r="P271" s="170">
        <v>0</v>
      </c>
      <c r="Q271" s="170">
        <f>ROUND(E271*P271,2)</f>
        <v>0</v>
      </c>
      <c r="R271" s="172" t="s">
        <v>274</v>
      </c>
      <c r="S271" s="172" t="s">
        <v>116</v>
      </c>
      <c r="T271" s="173" t="s">
        <v>116</v>
      </c>
      <c r="U271" s="158">
        <v>0</v>
      </c>
      <c r="V271" s="158">
        <f>ROUND(E271*U271,2)</f>
        <v>0</v>
      </c>
      <c r="W271" s="158"/>
      <c r="X271" s="158" t="s">
        <v>275</v>
      </c>
      <c r="Y271" s="158" t="s">
        <v>119</v>
      </c>
      <c r="Z271" s="148"/>
      <c r="AA271" s="148"/>
      <c r="AB271" s="148"/>
      <c r="AC271" s="148"/>
      <c r="AD271" s="148"/>
      <c r="AE271" s="148"/>
      <c r="AF271" s="148"/>
      <c r="AG271" s="148" t="s">
        <v>276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2" x14ac:dyDescent="0.2">
      <c r="A272" s="155"/>
      <c r="B272" s="156"/>
      <c r="C272" s="189" t="s">
        <v>417</v>
      </c>
      <c r="D272" s="180"/>
      <c r="E272" s="181"/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8"/>
      <c r="AA272" s="148"/>
      <c r="AB272" s="148"/>
      <c r="AC272" s="148"/>
      <c r="AD272" s="148"/>
      <c r="AE272" s="148"/>
      <c r="AF272" s="148"/>
      <c r="AG272" s="148" t="s">
        <v>177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3" x14ac:dyDescent="0.2">
      <c r="A273" s="155"/>
      <c r="B273" s="156"/>
      <c r="C273" s="189" t="s">
        <v>489</v>
      </c>
      <c r="D273" s="180"/>
      <c r="E273" s="181">
        <v>1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8"/>
      <c r="AA273" s="148"/>
      <c r="AB273" s="148"/>
      <c r="AC273" s="148"/>
      <c r="AD273" s="148"/>
      <c r="AE273" s="148"/>
      <c r="AF273" s="148"/>
      <c r="AG273" s="148" t="s">
        <v>177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x14ac:dyDescent="0.2">
      <c r="A274" s="160" t="s">
        <v>111</v>
      </c>
      <c r="B274" s="161" t="s">
        <v>75</v>
      </c>
      <c r="C274" s="175" t="s">
        <v>76</v>
      </c>
      <c r="D274" s="162"/>
      <c r="E274" s="163"/>
      <c r="F274" s="164"/>
      <c r="G274" s="164">
        <f>SUMIF(AG275:AG278,"&lt;&gt;NOR",G275:G278)</f>
        <v>0</v>
      </c>
      <c r="H274" s="164"/>
      <c r="I274" s="164">
        <f>SUM(I275:I278)</f>
        <v>0</v>
      </c>
      <c r="J274" s="164"/>
      <c r="K274" s="164">
        <f>SUM(K275:K278)</f>
        <v>0</v>
      </c>
      <c r="L274" s="164"/>
      <c r="M274" s="164">
        <f>SUM(M275:M278)</f>
        <v>0</v>
      </c>
      <c r="N274" s="163"/>
      <c r="O274" s="163">
        <f>SUM(O275:O278)</f>
        <v>0</v>
      </c>
      <c r="P274" s="163"/>
      <c r="Q274" s="163">
        <f>SUM(Q275:Q278)</f>
        <v>0</v>
      </c>
      <c r="R274" s="164"/>
      <c r="S274" s="164"/>
      <c r="T274" s="165"/>
      <c r="U274" s="159"/>
      <c r="V274" s="159">
        <f>SUM(V275:V278)</f>
        <v>0</v>
      </c>
      <c r="W274" s="159"/>
      <c r="X274" s="159"/>
      <c r="Y274" s="159"/>
      <c r="AG274" t="s">
        <v>112</v>
      </c>
    </row>
    <row r="275" spans="1:60" outlineLevel="1" x14ac:dyDescent="0.2">
      <c r="A275" s="167">
        <v>73</v>
      </c>
      <c r="B275" s="168" t="s">
        <v>490</v>
      </c>
      <c r="C275" s="176" t="s">
        <v>491</v>
      </c>
      <c r="D275" s="169" t="s">
        <v>492</v>
      </c>
      <c r="E275" s="170">
        <v>1</v>
      </c>
      <c r="F275" s="171"/>
      <c r="G275" s="172">
        <f>ROUND(E275*F275,2)</f>
        <v>0</v>
      </c>
      <c r="H275" s="171"/>
      <c r="I275" s="172">
        <f>ROUND(E275*H275,2)</f>
        <v>0</v>
      </c>
      <c r="J275" s="171"/>
      <c r="K275" s="172">
        <f>ROUND(E275*J275,2)</f>
        <v>0</v>
      </c>
      <c r="L275" s="172">
        <v>21</v>
      </c>
      <c r="M275" s="172">
        <f>G275*(1+L275/100)</f>
        <v>0</v>
      </c>
      <c r="N275" s="170">
        <v>0</v>
      </c>
      <c r="O275" s="170">
        <f>ROUND(E275*N275,2)</f>
        <v>0</v>
      </c>
      <c r="P275" s="170">
        <v>0</v>
      </c>
      <c r="Q275" s="170">
        <f>ROUND(E275*P275,2)</f>
        <v>0</v>
      </c>
      <c r="R275" s="172"/>
      <c r="S275" s="172" t="s">
        <v>447</v>
      </c>
      <c r="T275" s="173" t="s">
        <v>493</v>
      </c>
      <c r="U275" s="158">
        <v>0</v>
      </c>
      <c r="V275" s="158">
        <f>ROUND(E275*U275,2)</f>
        <v>0</v>
      </c>
      <c r="W275" s="158"/>
      <c r="X275" s="158" t="s">
        <v>288</v>
      </c>
      <c r="Y275" s="158" t="s">
        <v>119</v>
      </c>
      <c r="Z275" s="148"/>
      <c r="AA275" s="148"/>
      <c r="AB275" s="148"/>
      <c r="AC275" s="148"/>
      <c r="AD275" s="148"/>
      <c r="AE275" s="148"/>
      <c r="AF275" s="148"/>
      <c r="AG275" s="148" t="s">
        <v>289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2.5" outlineLevel="2" x14ac:dyDescent="0.2">
      <c r="A276" s="155"/>
      <c r="B276" s="156"/>
      <c r="C276" s="260" t="s">
        <v>494</v>
      </c>
      <c r="D276" s="261"/>
      <c r="E276" s="261"/>
      <c r="F276" s="261"/>
      <c r="G276" s="261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8"/>
      <c r="AA276" s="148"/>
      <c r="AB276" s="148"/>
      <c r="AC276" s="148"/>
      <c r="AD276" s="148"/>
      <c r="AE276" s="148"/>
      <c r="AF276" s="148"/>
      <c r="AG276" s="148" t="s">
        <v>121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74" t="str">
        <f>C276</f>
        <v>Položka obsahuje kompletní práci a materiál pro napojení potrubí do šachty včetně provrtání stěny, osazení a izolace spoje potrubí s šachtou.</v>
      </c>
      <c r="BB276" s="148"/>
      <c r="BC276" s="148"/>
      <c r="BD276" s="148"/>
      <c r="BE276" s="148"/>
      <c r="BF276" s="148"/>
      <c r="BG276" s="148"/>
      <c r="BH276" s="148"/>
    </row>
    <row r="277" spans="1:60" outlineLevel="2" x14ac:dyDescent="0.2">
      <c r="A277" s="155"/>
      <c r="B277" s="156"/>
      <c r="C277" s="189" t="s">
        <v>397</v>
      </c>
      <c r="D277" s="180"/>
      <c r="E277" s="181"/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177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3" x14ac:dyDescent="0.2">
      <c r="A278" s="155"/>
      <c r="B278" s="156"/>
      <c r="C278" s="189" t="s">
        <v>495</v>
      </c>
      <c r="D278" s="180"/>
      <c r="E278" s="181">
        <v>1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8"/>
      <c r="AA278" s="148"/>
      <c r="AB278" s="148"/>
      <c r="AC278" s="148"/>
      <c r="AD278" s="148"/>
      <c r="AE278" s="148"/>
      <c r="AF278" s="148"/>
      <c r="AG278" s="148" t="s">
        <v>177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x14ac:dyDescent="0.2">
      <c r="A279" s="160" t="s">
        <v>111</v>
      </c>
      <c r="B279" s="161" t="s">
        <v>77</v>
      </c>
      <c r="C279" s="175" t="s">
        <v>78</v>
      </c>
      <c r="D279" s="162"/>
      <c r="E279" s="163"/>
      <c r="F279" s="164"/>
      <c r="G279" s="164">
        <f>SUMIF(AG280:AG282,"&lt;&gt;NOR",G280:G282)</f>
        <v>0</v>
      </c>
      <c r="H279" s="164"/>
      <c r="I279" s="164">
        <f>SUM(I280:I282)</f>
        <v>0</v>
      </c>
      <c r="J279" s="164"/>
      <c r="K279" s="164">
        <f>SUM(K280:K282)</f>
        <v>0</v>
      </c>
      <c r="L279" s="164"/>
      <c r="M279" s="164">
        <f>SUM(M280:M282)</f>
        <v>0</v>
      </c>
      <c r="N279" s="163"/>
      <c r="O279" s="163">
        <f>SUM(O280:O282)</f>
        <v>0</v>
      </c>
      <c r="P279" s="163"/>
      <c r="Q279" s="163">
        <f>SUM(Q280:Q282)</f>
        <v>0</v>
      </c>
      <c r="R279" s="164"/>
      <c r="S279" s="164"/>
      <c r="T279" s="165"/>
      <c r="U279" s="159"/>
      <c r="V279" s="159">
        <f>SUM(V280:V282)</f>
        <v>84.36</v>
      </c>
      <c r="W279" s="159"/>
      <c r="X279" s="159"/>
      <c r="Y279" s="159"/>
      <c r="AG279" t="s">
        <v>112</v>
      </c>
    </row>
    <row r="280" spans="1:60" ht="22.5" outlineLevel="1" x14ac:dyDescent="0.2">
      <c r="A280" s="167">
        <v>74</v>
      </c>
      <c r="B280" s="168" t="s">
        <v>496</v>
      </c>
      <c r="C280" s="176" t="s">
        <v>497</v>
      </c>
      <c r="D280" s="169" t="s">
        <v>281</v>
      </c>
      <c r="E280" s="170">
        <v>398.88389999999998</v>
      </c>
      <c r="F280" s="171"/>
      <c r="G280" s="172">
        <f>ROUND(E280*F280,2)</f>
        <v>0</v>
      </c>
      <c r="H280" s="171"/>
      <c r="I280" s="172">
        <f>ROUND(E280*H280,2)</f>
        <v>0</v>
      </c>
      <c r="J280" s="171"/>
      <c r="K280" s="172">
        <f>ROUND(E280*J280,2)</f>
        <v>0</v>
      </c>
      <c r="L280" s="172">
        <v>21</v>
      </c>
      <c r="M280" s="172">
        <f>G280*(1+L280/100)</f>
        <v>0</v>
      </c>
      <c r="N280" s="170">
        <v>0</v>
      </c>
      <c r="O280" s="170">
        <f>ROUND(E280*N280,2)</f>
        <v>0</v>
      </c>
      <c r="P280" s="170">
        <v>0</v>
      </c>
      <c r="Q280" s="170">
        <f>ROUND(E280*P280,2)</f>
        <v>0</v>
      </c>
      <c r="R280" s="172" t="s">
        <v>295</v>
      </c>
      <c r="S280" s="172" t="s">
        <v>116</v>
      </c>
      <c r="T280" s="173" t="s">
        <v>116</v>
      </c>
      <c r="U280" s="158">
        <v>0.21149999999999999</v>
      </c>
      <c r="V280" s="158">
        <f>ROUND(E280*U280,2)</f>
        <v>84.36</v>
      </c>
      <c r="W280" s="158"/>
      <c r="X280" s="158" t="s">
        <v>498</v>
      </c>
      <c r="Y280" s="158" t="s">
        <v>119</v>
      </c>
      <c r="Z280" s="148"/>
      <c r="AA280" s="148"/>
      <c r="AB280" s="148"/>
      <c r="AC280" s="148"/>
      <c r="AD280" s="148"/>
      <c r="AE280" s="148"/>
      <c r="AF280" s="148"/>
      <c r="AG280" s="148" t="s">
        <v>499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2" x14ac:dyDescent="0.2">
      <c r="A281" s="155"/>
      <c r="B281" s="156"/>
      <c r="C281" s="249" t="s">
        <v>500</v>
      </c>
      <c r="D281" s="250"/>
      <c r="E281" s="250"/>
      <c r="F281" s="250"/>
      <c r="G281" s="250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8"/>
      <c r="AA281" s="148"/>
      <c r="AB281" s="148"/>
      <c r="AC281" s="148"/>
      <c r="AD281" s="148"/>
      <c r="AE281" s="148"/>
      <c r="AF281" s="148"/>
      <c r="AG281" s="148" t="s">
        <v>175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2" x14ac:dyDescent="0.2">
      <c r="A282" s="155"/>
      <c r="B282" s="156"/>
      <c r="C282" s="251" t="s">
        <v>501</v>
      </c>
      <c r="D282" s="252"/>
      <c r="E282" s="252"/>
      <c r="F282" s="252"/>
      <c r="G282" s="252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8"/>
      <c r="AA282" s="148"/>
      <c r="AB282" s="148"/>
      <c r="AC282" s="148"/>
      <c r="AD282" s="148"/>
      <c r="AE282" s="148"/>
      <c r="AF282" s="148"/>
      <c r="AG282" s="148" t="s">
        <v>121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x14ac:dyDescent="0.2">
      <c r="A283" s="160" t="s">
        <v>111</v>
      </c>
      <c r="B283" s="161" t="s">
        <v>79</v>
      </c>
      <c r="C283" s="175" t="s">
        <v>80</v>
      </c>
      <c r="D283" s="162"/>
      <c r="E283" s="163"/>
      <c r="F283" s="164"/>
      <c r="G283" s="164">
        <f>SUMIF(AG284:AG287,"&lt;&gt;NOR",G284:G287)</f>
        <v>0</v>
      </c>
      <c r="H283" s="164"/>
      <c r="I283" s="164">
        <f>SUM(I284:I287)</f>
        <v>0</v>
      </c>
      <c r="J283" s="164"/>
      <c r="K283" s="164">
        <f>SUM(K284:K287)</f>
        <v>0</v>
      </c>
      <c r="L283" s="164"/>
      <c r="M283" s="164">
        <f>SUM(M284:M287)</f>
        <v>0</v>
      </c>
      <c r="N283" s="163"/>
      <c r="O283" s="163">
        <f>SUM(O284:O287)</f>
        <v>0</v>
      </c>
      <c r="P283" s="163"/>
      <c r="Q283" s="163">
        <f>SUM(Q284:Q287)</f>
        <v>0.04</v>
      </c>
      <c r="R283" s="164"/>
      <c r="S283" s="164"/>
      <c r="T283" s="165"/>
      <c r="U283" s="159"/>
      <c r="V283" s="159">
        <f>SUM(V284:V287)</f>
        <v>3.03</v>
      </c>
      <c r="W283" s="159"/>
      <c r="X283" s="159"/>
      <c r="Y283" s="159"/>
      <c r="AG283" t="s">
        <v>112</v>
      </c>
    </row>
    <row r="284" spans="1:60" outlineLevel="1" x14ac:dyDescent="0.2">
      <c r="A284" s="167">
        <v>75</v>
      </c>
      <c r="B284" s="168" t="s">
        <v>502</v>
      </c>
      <c r="C284" s="176" t="s">
        <v>503</v>
      </c>
      <c r="D284" s="169" t="s">
        <v>286</v>
      </c>
      <c r="E284" s="170">
        <v>4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0">
        <v>0</v>
      </c>
      <c r="O284" s="170">
        <f>ROUND(E284*N284,2)</f>
        <v>0</v>
      </c>
      <c r="P284" s="170">
        <v>0</v>
      </c>
      <c r="Q284" s="170">
        <f>ROUND(E284*P284,2)</f>
        <v>0</v>
      </c>
      <c r="R284" s="172" t="s">
        <v>504</v>
      </c>
      <c r="S284" s="172" t="s">
        <v>116</v>
      </c>
      <c r="T284" s="173" t="s">
        <v>116</v>
      </c>
      <c r="U284" s="158">
        <v>0.47</v>
      </c>
      <c r="V284" s="158">
        <f>ROUND(E284*U284,2)</f>
        <v>1.88</v>
      </c>
      <c r="W284" s="158"/>
      <c r="X284" s="158" t="s">
        <v>172</v>
      </c>
      <c r="Y284" s="158" t="s">
        <v>119</v>
      </c>
      <c r="Z284" s="148"/>
      <c r="AA284" s="148"/>
      <c r="AB284" s="148"/>
      <c r="AC284" s="148"/>
      <c r="AD284" s="148"/>
      <c r="AE284" s="148"/>
      <c r="AF284" s="148"/>
      <c r="AG284" s="148" t="s">
        <v>221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2" x14ac:dyDescent="0.2">
      <c r="A285" s="155"/>
      <c r="B285" s="156"/>
      <c r="C285" s="189" t="s">
        <v>505</v>
      </c>
      <c r="D285" s="180"/>
      <c r="E285" s="181">
        <v>4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8"/>
      <c r="AA285" s="148"/>
      <c r="AB285" s="148"/>
      <c r="AC285" s="148"/>
      <c r="AD285" s="148"/>
      <c r="AE285" s="148"/>
      <c r="AF285" s="148"/>
      <c r="AG285" s="148" t="s">
        <v>177</v>
      </c>
      <c r="AH285" s="148">
        <v>5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67">
        <v>76</v>
      </c>
      <c r="B286" s="168" t="s">
        <v>506</v>
      </c>
      <c r="C286" s="176" t="s">
        <v>507</v>
      </c>
      <c r="D286" s="169" t="s">
        <v>286</v>
      </c>
      <c r="E286" s="170">
        <v>4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21</v>
      </c>
      <c r="M286" s="172">
        <f>G286*(1+L286/100)</f>
        <v>0</v>
      </c>
      <c r="N286" s="170">
        <v>0</v>
      </c>
      <c r="O286" s="170">
        <f>ROUND(E286*N286,2)</f>
        <v>0</v>
      </c>
      <c r="P286" s="170">
        <v>9.2499999999999995E-3</v>
      </c>
      <c r="Q286" s="170">
        <f>ROUND(E286*P286,2)</f>
        <v>0.04</v>
      </c>
      <c r="R286" s="172" t="s">
        <v>504</v>
      </c>
      <c r="S286" s="172" t="s">
        <v>116</v>
      </c>
      <c r="T286" s="173" t="s">
        <v>116</v>
      </c>
      <c r="U286" s="158">
        <v>0.28699999999999998</v>
      </c>
      <c r="V286" s="158">
        <f>ROUND(E286*U286,2)</f>
        <v>1.1499999999999999</v>
      </c>
      <c r="W286" s="158"/>
      <c r="X286" s="158" t="s">
        <v>172</v>
      </c>
      <c r="Y286" s="158" t="s">
        <v>119</v>
      </c>
      <c r="Z286" s="148"/>
      <c r="AA286" s="148"/>
      <c r="AB286" s="148"/>
      <c r="AC286" s="148"/>
      <c r="AD286" s="148"/>
      <c r="AE286" s="148"/>
      <c r="AF286" s="148"/>
      <c r="AG286" s="148" t="s">
        <v>221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2" x14ac:dyDescent="0.2">
      <c r="A287" s="155"/>
      <c r="B287" s="156"/>
      <c r="C287" s="189" t="s">
        <v>508</v>
      </c>
      <c r="D287" s="180"/>
      <c r="E287" s="181">
        <v>4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8"/>
      <c r="AA287" s="148"/>
      <c r="AB287" s="148"/>
      <c r="AC287" s="148"/>
      <c r="AD287" s="148"/>
      <c r="AE287" s="148"/>
      <c r="AF287" s="148"/>
      <c r="AG287" s="148" t="s">
        <v>177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x14ac:dyDescent="0.2">
      <c r="A288" s="3"/>
      <c r="B288" s="4"/>
      <c r="C288" s="177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v>12</v>
      </c>
      <c r="AF288">
        <v>21</v>
      </c>
      <c r="AG288" t="s">
        <v>97</v>
      </c>
    </row>
    <row r="289" spans="1:33" x14ac:dyDescent="0.2">
      <c r="A289" s="151"/>
      <c r="B289" s="152" t="s">
        <v>29</v>
      </c>
      <c r="C289" s="178"/>
      <c r="D289" s="153"/>
      <c r="E289" s="154"/>
      <c r="F289" s="154"/>
      <c r="G289" s="166">
        <f>G8+G107+G112+G119+G184+G193+G274+G279+G283</f>
        <v>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f>SUMIF(L7:L287,AE288,G7:G287)</f>
        <v>0</v>
      </c>
      <c r="AF289">
        <f>SUMIF(L7:L287,AF288,G7:G287)</f>
        <v>0</v>
      </c>
      <c r="AG289" t="s">
        <v>163</v>
      </c>
    </row>
    <row r="290" spans="1:33" x14ac:dyDescent="0.2">
      <c r="A290" s="248" t="s">
        <v>509</v>
      </c>
      <c r="B290" s="248"/>
      <c r="C290" s="177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33" x14ac:dyDescent="0.2">
      <c r="A291" s="3"/>
      <c r="B291" s="4" t="s">
        <v>510</v>
      </c>
      <c r="C291" s="177" t="s">
        <v>511</v>
      </c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AG291" t="s">
        <v>512</v>
      </c>
    </row>
    <row r="292" spans="1:33" x14ac:dyDescent="0.2">
      <c r="A292" s="3"/>
      <c r="B292" s="4" t="s">
        <v>513</v>
      </c>
      <c r="C292" s="177" t="s">
        <v>514</v>
      </c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AG292" t="s">
        <v>515</v>
      </c>
    </row>
    <row r="293" spans="1:33" x14ac:dyDescent="0.2">
      <c r="A293" s="3"/>
      <c r="B293" s="4"/>
      <c r="C293" s="177" t="s">
        <v>516</v>
      </c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G293" t="s">
        <v>517</v>
      </c>
    </row>
    <row r="294" spans="1:33" x14ac:dyDescent="0.2">
      <c r="A294" s="3"/>
      <c r="B294" s="4"/>
      <c r="C294" s="177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33" x14ac:dyDescent="0.2">
      <c r="C295" s="179"/>
      <c r="D295" s="10"/>
      <c r="AG295" t="s">
        <v>165</v>
      </c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6cZ/61uQNYXlTfXarJeJPz71t6RKPhTjllj9vDSj5StVGvmPCYlgDm+sathQGRcXkCyDbZVdo8ISH5KfB2ZvA==" saltValue="qy6RLW0wurrPomeAVT9GZg==" spinCount="100000" sheet="1" formatRows="0"/>
  <mergeCells count="52">
    <mergeCell ref="C282:G282"/>
    <mergeCell ref="C198:G198"/>
    <mergeCell ref="C202:G202"/>
    <mergeCell ref="C205:G205"/>
    <mergeCell ref="C211:G211"/>
    <mergeCell ref="C214:G214"/>
    <mergeCell ref="C218:G218"/>
    <mergeCell ref="C237:G237"/>
    <mergeCell ref="C241:G241"/>
    <mergeCell ref="C244:G244"/>
    <mergeCell ref="C276:G276"/>
    <mergeCell ref="C281:G281"/>
    <mergeCell ref="C150:G150"/>
    <mergeCell ref="C151:G151"/>
    <mergeCell ref="C195:G195"/>
    <mergeCell ref="C153:G153"/>
    <mergeCell ref="C154:G154"/>
    <mergeCell ref="C159:G159"/>
    <mergeCell ref="C164:G164"/>
    <mergeCell ref="C167:G167"/>
    <mergeCell ref="C170:G170"/>
    <mergeCell ref="C178:G178"/>
    <mergeCell ref="C181:G181"/>
    <mergeCell ref="C183:G183"/>
    <mergeCell ref="C186:G186"/>
    <mergeCell ref="C190:G190"/>
    <mergeCell ref="C109:G109"/>
    <mergeCell ref="C114:G114"/>
    <mergeCell ref="C121:G121"/>
    <mergeCell ref="C144:G144"/>
    <mergeCell ref="C147:G147"/>
    <mergeCell ref="A1:G1"/>
    <mergeCell ref="C2:G2"/>
    <mergeCell ref="C3:G3"/>
    <mergeCell ref="C4:G4"/>
    <mergeCell ref="C34:G34"/>
    <mergeCell ref="A290:B290"/>
    <mergeCell ref="C10:G10"/>
    <mergeCell ref="C13:G13"/>
    <mergeCell ref="C16:G16"/>
    <mergeCell ref="C27:G27"/>
    <mergeCell ref="C30:G30"/>
    <mergeCell ref="C65:G65"/>
    <mergeCell ref="C49:G49"/>
    <mergeCell ref="C54:G54"/>
    <mergeCell ref="C57:G57"/>
    <mergeCell ref="C60:G60"/>
    <mergeCell ref="C152:G152"/>
    <mergeCell ref="C77:G77"/>
    <mergeCell ref="C90:G90"/>
    <mergeCell ref="C91:G91"/>
    <mergeCell ref="C96:G96"/>
  </mergeCells>
  <pageMargins left="0.59055118110236204" right="0.196850393700787" top="0.78740157499999996" bottom="0.78740157499999996" header="0.3" footer="0.3"/>
  <pageSetup paperSize="9" orientation="landscape" copies="4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53" t="s">
        <v>83</v>
      </c>
      <c r="B1" s="253"/>
      <c r="C1" s="253"/>
      <c r="D1" s="253"/>
      <c r="E1" s="253"/>
      <c r="F1" s="253"/>
      <c r="G1" s="253"/>
      <c r="AG1" t="s">
        <v>84</v>
      </c>
    </row>
    <row r="2" spans="1:60" ht="24.95" customHeight="1" x14ac:dyDescent="0.2">
      <c r="A2" s="50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85</v>
      </c>
    </row>
    <row r="3" spans="1:60" ht="24.95" customHeight="1" x14ac:dyDescent="0.2">
      <c r="A3" s="50" t="s">
        <v>8</v>
      </c>
      <c r="B3" s="49" t="s">
        <v>47</v>
      </c>
      <c r="C3" s="254" t="s">
        <v>46</v>
      </c>
      <c r="D3" s="255"/>
      <c r="E3" s="255"/>
      <c r="F3" s="255"/>
      <c r="G3" s="256"/>
      <c r="AC3" s="122" t="s">
        <v>86</v>
      </c>
      <c r="AG3" t="s">
        <v>87</v>
      </c>
    </row>
    <row r="4" spans="1:60" ht="24.95" customHeight="1" x14ac:dyDescent="0.2">
      <c r="A4" s="141" t="s">
        <v>9</v>
      </c>
      <c r="B4" s="142" t="s">
        <v>47</v>
      </c>
      <c r="C4" s="257" t="s">
        <v>46</v>
      </c>
      <c r="D4" s="258"/>
      <c r="E4" s="258"/>
      <c r="F4" s="258"/>
      <c r="G4" s="259"/>
      <c r="AG4" t="s">
        <v>88</v>
      </c>
    </row>
    <row r="5" spans="1:60" x14ac:dyDescent="0.2">
      <c r="D5" s="10"/>
    </row>
    <row r="6" spans="1:60" ht="38.25" x14ac:dyDescent="0.2">
      <c r="A6" s="144" t="s">
        <v>89</v>
      </c>
      <c r="B6" s="146" t="s">
        <v>90</v>
      </c>
      <c r="C6" s="146" t="s">
        <v>91</v>
      </c>
      <c r="D6" s="145" t="s">
        <v>92</v>
      </c>
      <c r="E6" s="144" t="s">
        <v>93</v>
      </c>
      <c r="F6" s="143" t="s">
        <v>94</v>
      </c>
      <c r="G6" s="144" t="s">
        <v>29</v>
      </c>
      <c r="H6" s="147" t="s">
        <v>30</v>
      </c>
      <c r="I6" s="147" t="s">
        <v>95</v>
      </c>
      <c r="J6" s="147" t="s">
        <v>31</v>
      </c>
      <c r="K6" s="147" t="s">
        <v>96</v>
      </c>
      <c r="L6" s="147" t="s">
        <v>97</v>
      </c>
      <c r="M6" s="147" t="s">
        <v>98</v>
      </c>
      <c r="N6" s="147" t="s">
        <v>99</v>
      </c>
      <c r="O6" s="147" t="s">
        <v>100</v>
      </c>
      <c r="P6" s="147" t="s">
        <v>101</v>
      </c>
      <c r="Q6" s="147" t="s">
        <v>102</v>
      </c>
      <c r="R6" s="147" t="s">
        <v>103</v>
      </c>
      <c r="S6" s="147" t="s">
        <v>104</v>
      </c>
      <c r="T6" s="147" t="s">
        <v>105</v>
      </c>
      <c r="U6" s="147" t="s">
        <v>106</v>
      </c>
      <c r="V6" s="147" t="s">
        <v>107</v>
      </c>
      <c r="W6" s="147" t="s">
        <v>108</v>
      </c>
      <c r="X6" s="147" t="s">
        <v>109</v>
      </c>
      <c r="Y6" s="147" t="s">
        <v>110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111</v>
      </c>
      <c r="B8" s="161" t="s">
        <v>81</v>
      </c>
      <c r="C8" s="175" t="s">
        <v>27</v>
      </c>
      <c r="D8" s="162"/>
      <c r="E8" s="163"/>
      <c r="F8" s="164"/>
      <c r="G8" s="164">
        <f>SUMIF(AG9:AG19,"&lt;&gt;NOR",G9:G19)</f>
        <v>0</v>
      </c>
      <c r="H8" s="164"/>
      <c r="I8" s="164">
        <f>SUM(I9:I19)</f>
        <v>0</v>
      </c>
      <c r="J8" s="164"/>
      <c r="K8" s="164">
        <f>SUM(K9:K19)</f>
        <v>0</v>
      </c>
      <c r="L8" s="164"/>
      <c r="M8" s="164">
        <f>SUM(M9:M19)</f>
        <v>0</v>
      </c>
      <c r="N8" s="163"/>
      <c r="O8" s="163">
        <f>SUM(O9:O19)</f>
        <v>0</v>
      </c>
      <c r="P8" s="163"/>
      <c r="Q8" s="163">
        <f>SUM(Q9:Q19)</f>
        <v>0</v>
      </c>
      <c r="R8" s="164"/>
      <c r="S8" s="164"/>
      <c r="T8" s="165"/>
      <c r="U8" s="159"/>
      <c r="V8" s="159">
        <f>SUM(V9:V19)</f>
        <v>0</v>
      </c>
      <c r="W8" s="159"/>
      <c r="X8" s="159"/>
      <c r="Y8" s="159"/>
      <c r="AG8" t="s">
        <v>112</v>
      </c>
    </row>
    <row r="9" spans="1:60" outlineLevel="1" x14ac:dyDescent="0.2">
      <c r="A9" s="167">
        <v>1</v>
      </c>
      <c r="B9" s="168" t="s">
        <v>113</v>
      </c>
      <c r="C9" s="176" t="s">
        <v>114</v>
      </c>
      <c r="D9" s="169" t="s">
        <v>115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116</v>
      </c>
      <c r="T9" s="173" t="s">
        <v>117</v>
      </c>
      <c r="U9" s="158">
        <v>0</v>
      </c>
      <c r="V9" s="158">
        <f>ROUND(E9*U9,2)</f>
        <v>0</v>
      </c>
      <c r="W9" s="158"/>
      <c r="X9" s="158" t="s">
        <v>118</v>
      </c>
      <c r="Y9" s="158" t="s">
        <v>119</v>
      </c>
      <c r="Z9" s="148"/>
      <c r="AA9" s="148"/>
      <c r="AB9" s="148"/>
      <c r="AC9" s="148"/>
      <c r="AD9" s="148"/>
      <c r="AE9" s="148"/>
      <c r="AF9" s="148"/>
      <c r="AG9" s="148" t="s">
        <v>120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60" t="s">
        <v>164</v>
      </c>
      <c r="D10" s="261"/>
      <c r="E10" s="261"/>
      <c r="F10" s="261"/>
      <c r="G10" s="261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121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3" x14ac:dyDescent="0.2">
      <c r="A11" s="155"/>
      <c r="B11" s="156"/>
      <c r="C11" s="251" t="s">
        <v>122</v>
      </c>
      <c r="D11" s="252"/>
      <c r="E11" s="252"/>
      <c r="F11" s="252"/>
      <c r="G11" s="252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121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74" t="str">
        <f>C11</f>
        <v>Vyhotovení protokolu o vytyčení stavby se seznamem souřadnic vytyčených bodů a jejich polohopisnými (S-JTSK) a výškopisnými (Bpv) hodnotami.</v>
      </c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7">
        <v>2</v>
      </c>
      <c r="B12" s="168" t="s">
        <v>123</v>
      </c>
      <c r="C12" s="176" t="s">
        <v>124</v>
      </c>
      <c r="D12" s="169" t="s">
        <v>115</v>
      </c>
      <c r="E12" s="170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/>
      <c r="S12" s="172" t="s">
        <v>116</v>
      </c>
      <c r="T12" s="173" t="s">
        <v>117</v>
      </c>
      <c r="U12" s="158">
        <v>0</v>
      </c>
      <c r="V12" s="158">
        <f>ROUND(E12*U12,2)</f>
        <v>0</v>
      </c>
      <c r="W12" s="158"/>
      <c r="X12" s="158" t="s">
        <v>118</v>
      </c>
      <c r="Y12" s="158" t="s">
        <v>119</v>
      </c>
      <c r="Z12" s="148"/>
      <c r="AA12" s="148"/>
      <c r="AB12" s="148"/>
      <c r="AC12" s="148"/>
      <c r="AD12" s="148"/>
      <c r="AE12" s="148"/>
      <c r="AF12" s="148"/>
      <c r="AG12" s="148" t="s">
        <v>125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2" x14ac:dyDescent="0.2">
      <c r="A13" s="155"/>
      <c r="B13" s="156"/>
      <c r="C13" s="260" t="s">
        <v>126</v>
      </c>
      <c r="D13" s="261"/>
      <c r="E13" s="261"/>
      <c r="F13" s="261"/>
      <c r="G13" s="261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4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7">
        <v>3</v>
      </c>
      <c r="B14" s="168" t="s">
        <v>127</v>
      </c>
      <c r="C14" s="176" t="s">
        <v>128</v>
      </c>
      <c r="D14" s="169" t="s">
        <v>115</v>
      </c>
      <c r="E14" s="170">
        <v>1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2"/>
      <c r="S14" s="172" t="s">
        <v>116</v>
      </c>
      <c r="T14" s="173" t="s">
        <v>117</v>
      </c>
      <c r="U14" s="158">
        <v>0</v>
      </c>
      <c r="V14" s="158">
        <f>ROUND(E14*U14,2)</f>
        <v>0</v>
      </c>
      <c r="W14" s="158"/>
      <c r="X14" s="158" t="s">
        <v>118</v>
      </c>
      <c r="Y14" s="158" t="s">
        <v>119</v>
      </c>
      <c r="Z14" s="148"/>
      <c r="AA14" s="148"/>
      <c r="AB14" s="148"/>
      <c r="AC14" s="148"/>
      <c r="AD14" s="148"/>
      <c r="AE14" s="148"/>
      <c r="AF14" s="148"/>
      <c r="AG14" s="148" t="s">
        <v>125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33.75" outlineLevel="2" x14ac:dyDescent="0.2">
      <c r="A15" s="155"/>
      <c r="B15" s="156"/>
      <c r="C15" s="260" t="s">
        <v>129</v>
      </c>
      <c r="D15" s="261"/>
      <c r="E15" s="261"/>
      <c r="F15" s="261"/>
      <c r="G15" s="261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121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4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7">
        <v>4</v>
      </c>
      <c r="B16" s="168" t="s">
        <v>130</v>
      </c>
      <c r="C16" s="176" t="s">
        <v>131</v>
      </c>
      <c r="D16" s="169" t="s">
        <v>115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116</v>
      </c>
      <c r="T16" s="173" t="s">
        <v>117</v>
      </c>
      <c r="U16" s="158">
        <v>0</v>
      </c>
      <c r="V16" s="158">
        <f>ROUND(E16*U16,2)</f>
        <v>0</v>
      </c>
      <c r="W16" s="158"/>
      <c r="X16" s="158" t="s">
        <v>118</v>
      </c>
      <c r="Y16" s="158" t="s">
        <v>119</v>
      </c>
      <c r="Z16" s="148"/>
      <c r="AA16" s="148"/>
      <c r="AB16" s="148"/>
      <c r="AC16" s="148"/>
      <c r="AD16" s="148"/>
      <c r="AE16" s="148"/>
      <c r="AF16" s="148"/>
      <c r="AG16" s="148" t="s">
        <v>125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2" x14ac:dyDescent="0.2">
      <c r="A17" s="155"/>
      <c r="B17" s="156"/>
      <c r="C17" s="260" t="s">
        <v>132</v>
      </c>
      <c r="D17" s="261"/>
      <c r="E17" s="261"/>
      <c r="F17" s="261"/>
      <c r="G17" s="261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121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4" t="str">
        <f>C17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7">
        <v>5</v>
      </c>
      <c r="B18" s="168" t="s">
        <v>133</v>
      </c>
      <c r="C18" s="176" t="s">
        <v>134</v>
      </c>
      <c r="D18" s="169" t="s">
        <v>115</v>
      </c>
      <c r="E18" s="170">
        <v>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116</v>
      </c>
      <c r="T18" s="173" t="s">
        <v>117</v>
      </c>
      <c r="U18" s="158">
        <v>0</v>
      </c>
      <c r="V18" s="158">
        <f>ROUND(E18*U18,2)</f>
        <v>0</v>
      </c>
      <c r="W18" s="158"/>
      <c r="X18" s="158" t="s">
        <v>118</v>
      </c>
      <c r="Y18" s="158" t="s">
        <v>119</v>
      </c>
      <c r="Z18" s="148"/>
      <c r="AA18" s="148"/>
      <c r="AB18" s="148"/>
      <c r="AC18" s="148"/>
      <c r="AD18" s="148"/>
      <c r="AE18" s="148"/>
      <c r="AF18" s="148"/>
      <c r="AG18" s="148" t="s">
        <v>125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60" t="s">
        <v>135</v>
      </c>
      <c r="D19" s="261"/>
      <c r="E19" s="261"/>
      <c r="F19" s="261"/>
      <c r="G19" s="261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121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60" t="s">
        <v>111</v>
      </c>
      <c r="B20" s="161" t="s">
        <v>82</v>
      </c>
      <c r="C20" s="175" t="s">
        <v>28</v>
      </c>
      <c r="D20" s="162"/>
      <c r="E20" s="163"/>
      <c r="F20" s="164"/>
      <c r="G20" s="164">
        <f>SUMIF(AG21:AG38,"&lt;&gt;NOR",G21:G38)</f>
        <v>0</v>
      </c>
      <c r="H20" s="164"/>
      <c r="I20" s="164">
        <f>SUM(I21:I38)</f>
        <v>0</v>
      </c>
      <c r="J20" s="164"/>
      <c r="K20" s="164">
        <f>SUM(K21:K38)</f>
        <v>0</v>
      </c>
      <c r="L20" s="164"/>
      <c r="M20" s="164">
        <f>SUM(M21:M38)</f>
        <v>0</v>
      </c>
      <c r="N20" s="163"/>
      <c r="O20" s="163">
        <f>SUM(O21:O38)</f>
        <v>0</v>
      </c>
      <c r="P20" s="163"/>
      <c r="Q20" s="163">
        <f>SUM(Q21:Q38)</f>
        <v>0</v>
      </c>
      <c r="R20" s="164"/>
      <c r="S20" s="164"/>
      <c r="T20" s="165"/>
      <c r="U20" s="159"/>
      <c r="V20" s="159">
        <f>SUM(V21:V38)</f>
        <v>0</v>
      </c>
      <c r="W20" s="159"/>
      <c r="X20" s="159"/>
      <c r="Y20" s="159"/>
      <c r="AG20" t="s">
        <v>112</v>
      </c>
    </row>
    <row r="21" spans="1:60" outlineLevel="1" x14ac:dyDescent="0.2">
      <c r="A21" s="167">
        <v>6</v>
      </c>
      <c r="B21" s="168" t="s">
        <v>136</v>
      </c>
      <c r="C21" s="176" t="s">
        <v>137</v>
      </c>
      <c r="D21" s="169" t="s">
        <v>115</v>
      </c>
      <c r="E21" s="170">
        <v>1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116</v>
      </c>
      <c r="T21" s="173" t="s">
        <v>117</v>
      </c>
      <c r="U21" s="158">
        <v>0</v>
      </c>
      <c r="V21" s="158">
        <f>ROUND(E21*U21,2)</f>
        <v>0</v>
      </c>
      <c r="W21" s="158"/>
      <c r="X21" s="158" t="s">
        <v>118</v>
      </c>
      <c r="Y21" s="158" t="s">
        <v>119</v>
      </c>
      <c r="Z21" s="148"/>
      <c r="AA21" s="148"/>
      <c r="AB21" s="148"/>
      <c r="AC21" s="148"/>
      <c r="AD21" s="148"/>
      <c r="AE21" s="148"/>
      <c r="AF21" s="148"/>
      <c r="AG21" s="148" t="s">
        <v>120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60" t="s">
        <v>138</v>
      </c>
      <c r="D22" s="261"/>
      <c r="E22" s="261"/>
      <c r="F22" s="261"/>
      <c r="G22" s="261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121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7</v>
      </c>
      <c r="B23" s="168" t="s">
        <v>139</v>
      </c>
      <c r="C23" s="176" t="s">
        <v>140</v>
      </c>
      <c r="D23" s="169" t="s">
        <v>115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116</v>
      </c>
      <c r="T23" s="173" t="s">
        <v>117</v>
      </c>
      <c r="U23" s="158">
        <v>0</v>
      </c>
      <c r="V23" s="158">
        <f>ROUND(E23*U23,2)</f>
        <v>0</v>
      </c>
      <c r="W23" s="158"/>
      <c r="X23" s="158" t="s">
        <v>118</v>
      </c>
      <c r="Y23" s="158" t="s">
        <v>119</v>
      </c>
      <c r="Z23" s="148"/>
      <c r="AA23" s="148"/>
      <c r="AB23" s="148"/>
      <c r="AC23" s="148"/>
      <c r="AD23" s="148"/>
      <c r="AE23" s="148"/>
      <c r="AF23" s="148"/>
      <c r="AG23" s="148" t="s">
        <v>120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2" x14ac:dyDescent="0.2">
      <c r="A24" s="155"/>
      <c r="B24" s="156"/>
      <c r="C24" s="260" t="s">
        <v>141</v>
      </c>
      <c r="D24" s="261"/>
      <c r="E24" s="261"/>
      <c r="F24" s="261"/>
      <c r="G24" s="261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121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4" t="str">
        <f>C24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7">
        <v>8</v>
      </c>
      <c r="B25" s="168" t="s">
        <v>142</v>
      </c>
      <c r="C25" s="176" t="s">
        <v>143</v>
      </c>
      <c r="D25" s="169" t="s">
        <v>115</v>
      </c>
      <c r="E25" s="170">
        <v>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116</v>
      </c>
      <c r="T25" s="173" t="s">
        <v>117</v>
      </c>
      <c r="U25" s="158">
        <v>0</v>
      </c>
      <c r="V25" s="158">
        <f>ROUND(E25*U25,2)</f>
        <v>0</v>
      </c>
      <c r="W25" s="158"/>
      <c r="X25" s="158" t="s">
        <v>118</v>
      </c>
      <c r="Y25" s="158" t="s">
        <v>119</v>
      </c>
      <c r="Z25" s="148"/>
      <c r="AA25" s="148"/>
      <c r="AB25" s="148"/>
      <c r="AC25" s="148"/>
      <c r="AD25" s="148"/>
      <c r="AE25" s="148"/>
      <c r="AF25" s="148"/>
      <c r="AG25" s="148" t="s">
        <v>120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3.75" outlineLevel="2" x14ac:dyDescent="0.2">
      <c r="A26" s="155"/>
      <c r="B26" s="156"/>
      <c r="C26" s="260" t="s">
        <v>144</v>
      </c>
      <c r="D26" s="261"/>
      <c r="E26" s="261"/>
      <c r="F26" s="261"/>
      <c r="G26" s="261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121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74" t="str">
        <f>C26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7">
        <v>9</v>
      </c>
      <c r="B27" s="168" t="s">
        <v>145</v>
      </c>
      <c r="C27" s="176" t="s">
        <v>146</v>
      </c>
      <c r="D27" s="169" t="s">
        <v>115</v>
      </c>
      <c r="E27" s="170">
        <v>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/>
      <c r="S27" s="172" t="s">
        <v>116</v>
      </c>
      <c r="T27" s="173" t="s">
        <v>117</v>
      </c>
      <c r="U27" s="158">
        <v>0</v>
      </c>
      <c r="V27" s="158">
        <f>ROUND(E27*U27,2)</f>
        <v>0</v>
      </c>
      <c r="W27" s="158"/>
      <c r="X27" s="158" t="s">
        <v>118</v>
      </c>
      <c r="Y27" s="158" t="s">
        <v>119</v>
      </c>
      <c r="Z27" s="148"/>
      <c r="AA27" s="148"/>
      <c r="AB27" s="148"/>
      <c r="AC27" s="148"/>
      <c r="AD27" s="148"/>
      <c r="AE27" s="148"/>
      <c r="AF27" s="148"/>
      <c r="AG27" s="148" t="s">
        <v>120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2" x14ac:dyDescent="0.2">
      <c r="A28" s="155"/>
      <c r="B28" s="156"/>
      <c r="C28" s="260" t="s">
        <v>147</v>
      </c>
      <c r="D28" s="261"/>
      <c r="E28" s="261"/>
      <c r="F28" s="261"/>
      <c r="G28" s="261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121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74" t="str">
        <f>C28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7">
        <v>10</v>
      </c>
      <c r="B29" s="168" t="s">
        <v>148</v>
      </c>
      <c r="C29" s="176" t="s">
        <v>149</v>
      </c>
      <c r="D29" s="169" t="s">
        <v>115</v>
      </c>
      <c r="E29" s="170">
        <v>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/>
      <c r="S29" s="172" t="s">
        <v>116</v>
      </c>
      <c r="T29" s="173" t="s">
        <v>117</v>
      </c>
      <c r="U29" s="158">
        <v>0</v>
      </c>
      <c r="V29" s="158">
        <f>ROUND(E29*U29,2)</f>
        <v>0</v>
      </c>
      <c r="W29" s="158"/>
      <c r="X29" s="158" t="s">
        <v>118</v>
      </c>
      <c r="Y29" s="158" t="s">
        <v>119</v>
      </c>
      <c r="Z29" s="148"/>
      <c r="AA29" s="148"/>
      <c r="AB29" s="148"/>
      <c r="AC29" s="148"/>
      <c r="AD29" s="148"/>
      <c r="AE29" s="148"/>
      <c r="AF29" s="148"/>
      <c r="AG29" s="148" t="s">
        <v>120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33.75" outlineLevel="2" x14ac:dyDescent="0.2">
      <c r="A30" s="155"/>
      <c r="B30" s="156"/>
      <c r="C30" s="260" t="s">
        <v>150</v>
      </c>
      <c r="D30" s="261"/>
      <c r="E30" s="261"/>
      <c r="F30" s="261"/>
      <c r="G30" s="261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121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4" t="str">
        <f>C30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7">
        <v>11</v>
      </c>
      <c r="B31" s="168" t="s">
        <v>151</v>
      </c>
      <c r="C31" s="176" t="s">
        <v>152</v>
      </c>
      <c r="D31" s="169" t="s">
        <v>115</v>
      </c>
      <c r="E31" s="170">
        <v>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/>
      <c r="S31" s="172" t="s">
        <v>116</v>
      </c>
      <c r="T31" s="173" t="s">
        <v>117</v>
      </c>
      <c r="U31" s="158">
        <v>0</v>
      </c>
      <c r="V31" s="158">
        <f>ROUND(E31*U31,2)</f>
        <v>0</v>
      </c>
      <c r="W31" s="158"/>
      <c r="X31" s="158" t="s">
        <v>118</v>
      </c>
      <c r="Y31" s="158" t="s">
        <v>119</v>
      </c>
      <c r="Z31" s="148"/>
      <c r="AA31" s="148"/>
      <c r="AB31" s="148"/>
      <c r="AC31" s="148"/>
      <c r="AD31" s="148"/>
      <c r="AE31" s="148"/>
      <c r="AF31" s="148"/>
      <c r="AG31" s="148" t="s">
        <v>120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260" t="s">
        <v>153</v>
      </c>
      <c r="D32" s="261"/>
      <c r="E32" s="261"/>
      <c r="F32" s="261"/>
      <c r="G32" s="261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121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74" t="str">
        <f>C32</f>
        <v>náklady spojené s provedením všech technickými normami předepsaných zkoušek a revizí stavebních konstrukcí nebo stavebních prací.</v>
      </c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7">
        <v>12</v>
      </c>
      <c r="B33" s="168" t="s">
        <v>154</v>
      </c>
      <c r="C33" s="176" t="s">
        <v>155</v>
      </c>
      <c r="D33" s="169" t="s">
        <v>115</v>
      </c>
      <c r="E33" s="170">
        <v>1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2"/>
      <c r="S33" s="172" t="s">
        <v>116</v>
      </c>
      <c r="T33" s="173" t="s">
        <v>117</v>
      </c>
      <c r="U33" s="158">
        <v>0</v>
      </c>
      <c r="V33" s="158">
        <f>ROUND(E33*U33,2)</f>
        <v>0</v>
      </c>
      <c r="W33" s="158"/>
      <c r="X33" s="158" t="s">
        <v>118</v>
      </c>
      <c r="Y33" s="158" t="s">
        <v>119</v>
      </c>
      <c r="Z33" s="148"/>
      <c r="AA33" s="148"/>
      <c r="AB33" s="148"/>
      <c r="AC33" s="148"/>
      <c r="AD33" s="148"/>
      <c r="AE33" s="148"/>
      <c r="AF33" s="148"/>
      <c r="AG33" s="148" t="s">
        <v>120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60" t="s">
        <v>156</v>
      </c>
      <c r="D34" s="261"/>
      <c r="E34" s="261"/>
      <c r="F34" s="261"/>
      <c r="G34" s="261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121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74" t="str">
        <f>C34</f>
        <v>Náklady na vyhotovení dokumentace skutečného provedení stavby a její předání objednateli v požadované formě a požadovaném počtu.</v>
      </c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7">
        <v>13</v>
      </c>
      <c r="B35" s="168" t="s">
        <v>157</v>
      </c>
      <c r="C35" s="176" t="s">
        <v>158</v>
      </c>
      <c r="D35" s="169" t="s">
        <v>115</v>
      </c>
      <c r="E35" s="170">
        <v>1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0">
        <v>0</v>
      </c>
      <c r="O35" s="170">
        <f>ROUND(E35*N35,2)</f>
        <v>0</v>
      </c>
      <c r="P35" s="170">
        <v>0</v>
      </c>
      <c r="Q35" s="170">
        <f>ROUND(E35*P35,2)</f>
        <v>0</v>
      </c>
      <c r="R35" s="172"/>
      <c r="S35" s="172" t="s">
        <v>116</v>
      </c>
      <c r="T35" s="173" t="s">
        <v>117</v>
      </c>
      <c r="U35" s="158">
        <v>0</v>
      </c>
      <c r="V35" s="158">
        <f>ROUND(E35*U35,2)</f>
        <v>0</v>
      </c>
      <c r="W35" s="158"/>
      <c r="X35" s="158" t="s">
        <v>118</v>
      </c>
      <c r="Y35" s="158" t="s">
        <v>119</v>
      </c>
      <c r="Z35" s="148"/>
      <c r="AA35" s="148"/>
      <c r="AB35" s="148"/>
      <c r="AC35" s="148"/>
      <c r="AD35" s="148"/>
      <c r="AE35" s="148"/>
      <c r="AF35" s="148"/>
      <c r="AG35" s="148" t="s">
        <v>120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260" t="s">
        <v>159</v>
      </c>
      <c r="D36" s="261"/>
      <c r="E36" s="261"/>
      <c r="F36" s="261"/>
      <c r="G36" s="261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121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74" t="str">
        <f>C36</f>
        <v>Náklady na provedení skutečného zaměření stavby v rozsahu nezbytném pro zápis změny do katastru nemovitostí.</v>
      </c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7">
        <v>14</v>
      </c>
      <c r="B37" s="168" t="s">
        <v>160</v>
      </c>
      <c r="C37" s="176" t="s">
        <v>161</v>
      </c>
      <c r="D37" s="169" t="s">
        <v>115</v>
      </c>
      <c r="E37" s="170">
        <v>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/>
      <c r="S37" s="172" t="s">
        <v>116</v>
      </c>
      <c r="T37" s="173" t="s">
        <v>117</v>
      </c>
      <c r="U37" s="158">
        <v>0</v>
      </c>
      <c r="V37" s="158">
        <f>ROUND(E37*U37,2)</f>
        <v>0</v>
      </c>
      <c r="W37" s="158"/>
      <c r="X37" s="158" t="s">
        <v>118</v>
      </c>
      <c r="Y37" s="158" t="s">
        <v>119</v>
      </c>
      <c r="Z37" s="148"/>
      <c r="AA37" s="148"/>
      <c r="AB37" s="148"/>
      <c r="AC37" s="148"/>
      <c r="AD37" s="148"/>
      <c r="AE37" s="148"/>
      <c r="AF37" s="148"/>
      <c r="AG37" s="148" t="s">
        <v>120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260" t="s">
        <v>162</v>
      </c>
      <c r="D38" s="261"/>
      <c r="E38" s="261"/>
      <c r="F38" s="261"/>
      <c r="G38" s="261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121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4" t="str">
        <f>C38</f>
        <v>Náklady spojené s povinným pojištěním dodavatele nebo stavebního díla či jeho části, v rozsahu obchodních podmínek.</v>
      </c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3"/>
      <c r="B39" s="4"/>
      <c r="C39" s="177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12</v>
      </c>
      <c r="AF39">
        <v>21</v>
      </c>
      <c r="AG39" t="s">
        <v>97</v>
      </c>
    </row>
    <row r="40" spans="1:60" x14ac:dyDescent="0.2">
      <c r="A40" s="151"/>
      <c r="B40" s="152" t="s">
        <v>29</v>
      </c>
      <c r="C40" s="178"/>
      <c r="D40" s="153"/>
      <c r="E40" s="154"/>
      <c r="F40" s="154"/>
      <c r="G40" s="166">
        <f>G8+G20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163</v>
      </c>
    </row>
    <row r="41" spans="1:60" x14ac:dyDescent="0.2">
      <c r="C41" s="179"/>
      <c r="D41" s="10"/>
      <c r="AG41" t="s">
        <v>165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Gz+us3l0SsM4WGuIbnc8wOSHFHvXGQkpTuN0So0xxkL4wfHjOiU6meVQQ6SyQ8aTaSGvOiiLmuOp1CLAi1KVQ==" saltValue="HSA7QTogutHwE6KSqDg0Qw==" spinCount="100000" sheet="1" formatRows="0"/>
  <mergeCells count="19">
    <mergeCell ref="C38:G38"/>
    <mergeCell ref="C26:G26"/>
    <mergeCell ref="C28:G28"/>
    <mergeCell ref="C30:G30"/>
    <mergeCell ref="C32:G32"/>
    <mergeCell ref="C34:G34"/>
    <mergeCell ref="C36:G36"/>
    <mergeCell ref="C24:G24"/>
    <mergeCell ref="A1:G1"/>
    <mergeCell ref="C2:G2"/>
    <mergeCell ref="C3:G3"/>
    <mergeCell ref="C4:G4"/>
    <mergeCell ref="C10:G10"/>
    <mergeCell ref="C11:G11"/>
    <mergeCell ref="C13:G13"/>
    <mergeCell ref="C15:G15"/>
    <mergeCell ref="C17:G17"/>
    <mergeCell ref="C19:G19"/>
    <mergeCell ref="C22:G22"/>
  </mergeCells>
  <pageMargins left="0.59055118110236204" right="0.196850393700787" top="0.78740157499999996" bottom="0.78740157499999996" header="0.3" footer="0.3"/>
  <pageSetup paperSize="9" orientation="landscape" copies="4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IO01 IO01 Pol</vt:lpstr>
      <vt:lpstr>ON + VN ON + VN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'IO01 IO01 Pol'!Názvy_tisku</vt:lpstr>
      <vt:lpstr>'ON + VN ON + VN Naklady'!Názvy_tisku</vt:lpstr>
      <vt:lpstr>oadresa</vt:lpstr>
      <vt:lpstr>Stavba!Objednatel</vt:lpstr>
      <vt:lpstr>Stavba!Objekt</vt:lpstr>
      <vt:lpstr>'IO01 IO01 Pol'!Oblast_tisku</vt:lpstr>
      <vt:lpstr>'ON + VN ON + VN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Majíček</dc:creator>
  <cp:lastModifiedBy>Hečová Petra, Ing</cp:lastModifiedBy>
  <cp:lastPrinted>2025-06-16T10:52:55Z</cp:lastPrinted>
  <dcterms:created xsi:type="dcterms:W3CDTF">2009-04-08T07:15:50Z</dcterms:created>
  <dcterms:modified xsi:type="dcterms:W3CDTF">2025-06-16T10:54:04Z</dcterms:modified>
</cp:coreProperties>
</file>